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KTOP-R0M6JTO\Rodrigo\"/>
    </mc:Choice>
  </mc:AlternateContent>
  <bookViews>
    <workbookView xWindow="0" yWindow="0" windowWidth="20490" windowHeight="7755" tabRatio="911" firstSheet="57" activeTab="71"/>
  </bookViews>
  <sheets>
    <sheet name="tip-gas-cap" sheetId="77" r:id="rId1"/>
    <sheet name="gf-ur-cap" sheetId="76" r:id="rId2"/>
    <sheet name="cvefin-ur" sheetId="75" r:id="rId3"/>
    <sheet name="PROY EJECUTADOS" sheetId="74" r:id="rId4"/>
    <sheet name="PROY AUTORIZADOS" sheetId="73" r:id="rId5"/>
    <sheet name="DESEMBOLSOSSS" sheetId="72" r:id="rId6"/>
    <sheet name="PROYECTOS AUTORIZADOSS" sheetId="71" r:id="rId7"/>
    <sheet name="LISTADOS DE CONTRATACIONESS" sheetId="70" r:id="rId8"/>
    <sheet name="DESEMBOLSOSS" sheetId="69" r:id="rId9"/>
    <sheet name="LISTADOS DE CONTRATACIONES" sheetId="68" r:id="rId10"/>
    <sheet name="PROYECTOS AUTORIZADOS" sheetId="67" r:id="rId11"/>
    <sheet name="CERTRTIFICACION DE LA APLICACIO" sheetId="66" r:id="rId12"/>
    <sheet name="DESEMBOLSO" sheetId="65" r:id="rId13"/>
    <sheet name="PROYECTOS EJECUTADOS" sheetId="64" r:id="rId14"/>
    <sheet name="CREDITOS AUTORIZADOS" sheetId="63" r:id="rId15"/>
    <sheet name="DESEMBOLSOS" sheetId="62" r:id="rId16"/>
    <sheet name="UNIDADES DE RESPONSABLES Y PROY" sheetId="61" r:id="rId17"/>
    <sheet name="Saldo deuda" sheetId="60" r:id="rId18"/>
    <sheet name="swaps-cap  " sheetId="59" r:id="rId19"/>
    <sheet name="concentrado deuda" sheetId="58" r:id="rId20"/>
    <sheet name="ENERO - DICIEMBRE 2021 (2)" sheetId="57" r:id="rId21"/>
    <sheet name="ENERO - DICIEMBRE 2021" sheetId="56" r:id="rId22"/>
    <sheet name="par-pag-ene-DIC-21" sheetId="55" r:id="rId23"/>
    <sheet name="FONDO APORTACION FORTA ENT" sheetId="52" r:id="rId24"/>
    <sheet name="FONDO APORTACION SEG PUB" sheetId="51" r:id="rId25"/>
    <sheet name="FONDO APORTACIONES EDU TEC ADUL" sheetId="50" r:id="rId26"/>
    <sheet name="FONDO DE APORTACIONES MULTIPLES" sheetId="49" r:id="rId27"/>
    <sheet name="FONDO APORATCION DE MUNICIPIOS" sheetId="48" r:id="rId28"/>
    <sheet name="FONDO INF SOCIAL" sheetId="47" r:id="rId29"/>
    <sheet name="APORTRACION PARA LA SALUD" sheetId="46" r:id="rId30"/>
    <sheet name="APORTACIONES PARA LA NOMINA" sheetId="45" r:id="rId31"/>
    <sheet name="FINANCIAMIENTO BEA" sheetId="44" r:id="rId32"/>
    <sheet name="RESUMEN EJE POR PROGRAMA" sheetId="43" r:id="rId33"/>
    <sheet name="CLASIFICACION ADMIN_2021" sheetId="42" r:id="rId34"/>
    <sheet name="FUENTE FINANCIAMIENTO 2021" sheetId="41" r:id="rId35"/>
    <sheet name="CLASIFICACION ADMINISTRATIVA" sheetId="40" r:id="rId36"/>
    <sheet name="OAX SUSTENTABLE 2" sheetId="37" r:id="rId37"/>
    <sheet name="OAX SUSTENTABLE 1" sheetId="36" r:id="rId38"/>
    <sheet name="PROD E INOVADOR 2" sheetId="35" r:id="rId39"/>
    <sheet name="PROD E INNOVADOR 1" sheetId="34" r:id="rId40"/>
    <sheet name="OAXACA SEGURO 2" sheetId="33" r:id="rId41"/>
    <sheet name="OAXACA SEGURO 1" sheetId="32" r:id="rId42"/>
    <sheet name="MODERNO Y TRANSPARENTE 2" sheetId="31" r:id="rId43"/>
    <sheet name="MODERNO Y TRANSPARENTE 1" sheetId="30" r:id="rId44"/>
    <sheet name="DESARROYO SOCIAL 2." sheetId="29" r:id="rId45"/>
    <sheet name="DESARROYO SOCIAL 1." sheetId="28" r:id="rId46"/>
    <sheet name="RESUMEN POR EJE 2 " sheetId="27" r:id="rId47"/>
    <sheet name="RESUMEN POR EJE" sheetId="26" r:id="rId48"/>
    <sheet name="FUNCIONES ANTERIORES 2" sheetId="25" r:id="rId49"/>
    <sheet name="FUNCIONES ANTERIORES 1 " sheetId="24" r:id="rId50"/>
    <sheet name="DESARROYO ECONOMICO 2" sheetId="23" r:id="rId51"/>
    <sheet name="DESARROYO ECONOMICO 1" sheetId="22" r:id="rId52"/>
    <sheet name="DESARROYO SOCIAL 2" sheetId="21" r:id="rId53"/>
    <sheet name="DESARROYO SOCIAL 1" sheetId="20" r:id="rId54"/>
    <sheet name="GOBIERNO 2" sheetId="19" r:id="rId55"/>
    <sheet name="GOBIERNO 1" sheetId="18" r:id="rId56"/>
    <sheet name="CLASIFICACION TyOG 2" sheetId="17" r:id="rId57"/>
    <sheet name="CLASIFICAION TyOG" sheetId="16" r:id="rId58"/>
    <sheet name="INGR 13" sheetId="15" r:id="rId59"/>
    <sheet name="SUBSIDIOS A ENE- DIC  2021" sheetId="14" r:id="rId60"/>
    <sheet name="INGR 12" sheetId="13" r:id="rId61"/>
    <sheet name="CONVENIOS A ENE- DIC  2021" sheetId="12" r:id="rId62"/>
    <sheet name="INGR 11" sheetId="11" r:id="rId63"/>
    <sheet name="INGR 10" sheetId="10" r:id="rId64"/>
    <sheet name="INGR 9" sheetId="9" r:id="rId65"/>
    <sheet name="INGR 7" sheetId="8" r:id="rId66"/>
    <sheet name="INGR 6" sheetId="7" r:id="rId67"/>
    <sheet name="INGR 5" sheetId="6" r:id="rId68"/>
    <sheet name="INGR 4 " sheetId="5" r:id="rId69"/>
    <sheet name="INGR 3" sheetId="4" r:id="rId70"/>
    <sheet name="INGR 2 " sheetId="3" r:id="rId71"/>
    <sheet name="INGR 1 " sheetId="2" r:id="rId72"/>
    <sheet name="Hoja1" sheetId="1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ALI2" localSheetId="19">#REF!</definedName>
    <definedName name="___ALI2" localSheetId="17">#REF!</definedName>
    <definedName name="___ALI2" localSheetId="18">#REF!</definedName>
    <definedName name="___ALI2">#REF!</definedName>
    <definedName name="___ALI3" localSheetId="19">#REF!</definedName>
    <definedName name="___ALI3" localSheetId="17">#REF!</definedName>
    <definedName name="___ALI3" localSheetId="18">#REF!</definedName>
    <definedName name="___ALI3">#REF!</definedName>
    <definedName name="___ALI4" localSheetId="19">#REF!</definedName>
    <definedName name="___ALI4" localSheetId="17">#REF!</definedName>
    <definedName name="___ALI4" localSheetId="18">#REF!</definedName>
    <definedName name="___ALI4">#REF!</definedName>
    <definedName name="___ALI5" localSheetId="19">#REF!</definedName>
    <definedName name="___ALI5" localSheetId="17">#REF!</definedName>
    <definedName name="___ALI5" localSheetId="18">#REF!</definedName>
    <definedName name="___ALI5">#REF!</definedName>
    <definedName name="___ALI6" localSheetId="19">#REF!</definedName>
    <definedName name="___ALI6" localSheetId="17">#REF!</definedName>
    <definedName name="___ALI6" localSheetId="18">#REF!</definedName>
    <definedName name="___ALI6">#REF!</definedName>
    <definedName name="__ALI2" localSheetId="19">#REF!</definedName>
    <definedName name="__ALI2" localSheetId="17">#REF!</definedName>
    <definedName name="__ALI2" localSheetId="18">#REF!</definedName>
    <definedName name="__ALI2">#REF!</definedName>
    <definedName name="__ALI3" localSheetId="19">#REF!</definedName>
    <definedName name="__ALI3" localSheetId="17">#REF!</definedName>
    <definedName name="__ALI3" localSheetId="18">#REF!</definedName>
    <definedName name="__ALI3">#REF!</definedName>
    <definedName name="__ALI4" localSheetId="19">#REF!</definedName>
    <definedName name="__ALI4" localSheetId="17">#REF!</definedName>
    <definedName name="__ALI4" localSheetId="18">#REF!</definedName>
    <definedName name="__ALI4">#REF!</definedName>
    <definedName name="__ALI5" localSheetId="19">#REF!</definedName>
    <definedName name="__ALI5" localSheetId="17">#REF!</definedName>
    <definedName name="__ALI5" localSheetId="18">#REF!</definedName>
    <definedName name="__ALI5">#REF!</definedName>
    <definedName name="__ALI6" localSheetId="19">#REF!</definedName>
    <definedName name="__ALI6" localSheetId="17">#REF!</definedName>
    <definedName name="__ALI6" localSheetId="18">#REF!</definedName>
    <definedName name="__ALI6">#REF!</definedName>
    <definedName name="_ALI2" localSheetId="19">#REF!</definedName>
    <definedName name="_ALI2" localSheetId="17">#REF!</definedName>
    <definedName name="_ALI2" localSheetId="18">#REF!</definedName>
    <definedName name="_ALI2">#REF!</definedName>
    <definedName name="_ALI3" localSheetId="19">#REF!</definedName>
    <definedName name="_ALI3" localSheetId="17">#REF!</definedName>
    <definedName name="_ALI3" localSheetId="18">#REF!</definedName>
    <definedName name="_ALI3">#REF!</definedName>
    <definedName name="_ALI4" localSheetId="19">#REF!</definedName>
    <definedName name="_ALI4" localSheetId="17">#REF!</definedName>
    <definedName name="_ALI4" localSheetId="18">#REF!</definedName>
    <definedName name="_ALI4">#REF!</definedName>
    <definedName name="_ALI5" localSheetId="19">#REF!</definedName>
    <definedName name="_ALI5" localSheetId="17">#REF!</definedName>
    <definedName name="_ALI5" localSheetId="18">#REF!</definedName>
    <definedName name="_ALI5">#REF!</definedName>
    <definedName name="_ALI6" localSheetId="19">#REF!</definedName>
    <definedName name="_ALI6" localSheetId="17">#REF!</definedName>
    <definedName name="_ALI6" localSheetId="18">#REF!</definedName>
    <definedName name="_ALI6">#REF!</definedName>
    <definedName name="_xlnm._FilterDatabase" localSheetId="20" hidden="1">'ENERO - DICIEMBRE 2021 (2)'!$A$4:$B$16</definedName>
    <definedName name="A">#REF!</definedName>
    <definedName name="Acreed">[1]CATALOGOS!$M$1:$M$87</definedName>
    <definedName name="ALI" localSheetId="19">#REF!</definedName>
    <definedName name="ALI" localSheetId="17">#REF!</definedName>
    <definedName name="ALI" localSheetId="18">#REF!</definedName>
    <definedName name="ALI">#REF!</definedName>
    <definedName name="Alta">[2]CATALOGOS!$J$1:$J$6</definedName>
    <definedName name="_xlnm.Print_Area" localSheetId="19">'concentrado deuda'!$A$1:$S$34</definedName>
    <definedName name="_xlnm.Print_Area" localSheetId="61">'CONVENIOS A ENE- DIC  2021'!$A$1:$C$124</definedName>
    <definedName name="_xlnm.Print_Area" localSheetId="67">'INGR 5'!$A$5:$E$79</definedName>
    <definedName name="_xlnm.Print_Area" localSheetId="22">'par-pag-ene-DIC-21'!$A:$K</definedName>
    <definedName name="_xlnm.Print_Area" localSheetId="59">'SUBSIDIOS A ENE- DIC  2021'!$A$1:$C$33</definedName>
    <definedName name="Base_datos_IM" localSheetId="19">[3]INDIRECTA!#REF!</definedName>
    <definedName name="Base_datos_IM" localSheetId="17">[3]INDIRECTA!#REF!</definedName>
    <definedName name="Base_datos_IM" localSheetId="18">[3]INDIRECTA!#REF!</definedName>
    <definedName name="Base_datos_IM">[3]INDIRECTA!#REF!</definedName>
    <definedName name="_xlnm.Database" localSheetId="19">[3]INDIRECTA!#REF!</definedName>
    <definedName name="_xlnm.Database" localSheetId="17">[3]INDIRECTA!#REF!</definedName>
    <definedName name="_xlnm.Database" localSheetId="18">[3]INDIRECTA!#REF!</definedName>
    <definedName name="_xlnm.Database">[3]INDIRECTA!#REF!</definedName>
    <definedName name="bonos" localSheetId="19">#REF!</definedName>
    <definedName name="bonos" localSheetId="17">#REF!</definedName>
    <definedName name="bonos" localSheetId="18">#REF!</definedName>
    <definedName name="bonos">#REF!</definedName>
    <definedName name="CCC" localSheetId="19">#REF!</definedName>
    <definedName name="CCC" localSheetId="17">#REF!</definedName>
    <definedName name="CCC" localSheetId="18">#REF!</definedName>
    <definedName name="CCC">#REF!</definedName>
    <definedName name="concentrado" localSheetId="19">#REF!</definedName>
    <definedName name="concentrado" localSheetId="17">#REF!</definedName>
    <definedName name="concentrado" localSheetId="18">#REF!</definedName>
    <definedName name="concentrado">#REF!</definedName>
    <definedName name="D">[4]CATALOGOS!$M$1:$M$87</definedName>
    <definedName name="DEUDA_PUBLICA_DE_ENTIDADES_FEDERATIVAS_Y_MUNICIPIOS_POR_TIPO_DE_DEUDOR" localSheetId="19">#REF!</definedName>
    <definedName name="DEUDA_PUBLICA_DE_ENTIDADES_FEDERATIVAS_Y_MUNICIPIOS_POR_TIPO_DE_DEUDOR" localSheetId="17">#REF!</definedName>
    <definedName name="DEUDA_PUBLICA_DE_ENTIDADES_FEDERATIVAS_Y_MUNICIPIOS_POR_TIPO_DE_DEUDOR" localSheetId="18">#REF!</definedName>
    <definedName name="DEUDA_PUBLICA_DE_ENTIDADES_FEDERATIVAS_Y_MUNICIPIOS_POR_TIPO_DE_DEUDOR">#REF!</definedName>
    <definedName name="ENERO" localSheetId="19">#REF!</definedName>
    <definedName name="ENERO" localSheetId="17">#REF!</definedName>
    <definedName name="ENERO" localSheetId="18">#REF!</definedName>
    <definedName name="ENERO">#REF!</definedName>
    <definedName name="FtePago">[1]CATALOGOS!$T$1:$T$3</definedName>
    <definedName name="garantia" localSheetId="19">#REF!</definedName>
    <definedName name="garantia" localSheetId="17">#REF!</definedName>
    <definedName name="garantia" localSheetId="18">#REF!</definedName>
    <definedName name="garantia">#REF!</definedName>
    <definedName name="Garantias">[1]CATALOGOS!$W$1:$W$10</definedName>
    <definedName name="garuantias">[5]CATALOGOS!$W$1:$W$10</definedName>
    <definedName name="GobEdo" localSheetId="19">#REF!</definedName>
    <definedName name="GobEdo" localSheetId="17">#REF!</definedName>
    <definedName name="GobEdo" localSheetId="18">#REF!</definedName>
    <definedName name="GobEdo">#REF!</definedName>
    <definedName name="H">[6]CATALOGOS!$I$1:$I$2</definedName>
    <definedName name="HSep_2010" localSheetId="19">#REF!</definedName>
    <definedName name="HSep_2010" localSheetId="17">#REF!</definedName>
    <definedName name="HSep_2010" localSheetId="18">#REF!</definedName>
    <definedName name="HSep_2010">#REF!</definedName>
    <definedName name="L" localSheetId="19">#REF!</definedName>
    <definedName name="L" localSheetId="17">#REF!</definedName>
    <definedName name="L" localSheetId="18">#REF!</definedName>
    <definedName name="L">#REF!</definedName>
    <definedName name="mensual" localSheetId="19">#REF!</definedName>
    <definedName name="mensual" localSheetId="17">#REF!</definedName>
    <definedName name="mensual" localSheetId="18">#REF!</definedName>
    <definedName name="mensual">#REF!</definedName>
    <definedName name="MIRES" localSheetId="19">[3]INDIRECTA!#REF!</definedName>
    <definedName name="MIRES" localSheetId="17">[3]INDIRECTA!#REF!</definedName>
    <definedName name="MIRES" localSheetId="18">[3]INDIRECTA!#REF!</definedName>
    <definedName name="MIRES">[3]INDIRECTA!#REF!</definedName>
    <definedName name="NOMINA" localSheetId="61">#REF!</definedName>
    <definedName name="NOMINA" localSheetId="71">#REF!</definedName>
    <definedName name="NOMINA" localSheetId="60">#REF!</definedName>
    <definedName name="NOMINA" localSheetId="58">#REF!</definedName>
    <definedName name="NOMINA" localSheetId="70">#REF!</definedName>
    <definedName name="NOMINA" localSheetId="69">#REF!</definedName>
    <definedName name="NOMINA" localSheetId="68">#REF!</definedName>
    <definedName name="NOMINA" localSheetId="64">#REF!</definedName>
    <definedName name="NOMINA" localSheetId="59">#REF!</definedName>
    <definedName name="NOMINA">#REF!</definedName>
    <definedName name="NUEVOOO" localSheetId="59">#REF!</definedName>
    <definedName name="NUEVOOO">#REF!</definedName>
    <definedName name="oax" localSheetId="19">#REF!</definedName>
    <definedName name="oax" localSheetId="17">#REF!</definedName>
    <definedName name="oax" localSheetId="18">#REF!</definedName>
    <definedName name="oax">#REF!</definedName>
    <definedName name="qq" localSheetId="19">#REF!</definedName>
    <definedName name="qq" localSheetId="17">#REF!</definedName>
    <definedName name="qq" localSheetId="18">#REF!</definedName>
    <definedName name="qq">#REF!</definedName>
    <definedName name="RESP" localSheetId="19">#REF!</definedName>
    <definedName name="RESP" localSheetId="17">#REF!</definedName>
    <definedName name="RESP" localSheetId="18">#REF!</definedName>
    <definedName name="RESP">#REF!</definedName>
    <definedName name="RESP1">[1]CATALOGOS!$I$1:$I$2</definedName>
    <definedName name="rrr" localSheetId="19">[3]INDIRECTA!#REF!</definedName>
    <definedName name="rrr" localSheetId="17">[3]INDIRECTA!#REF!</definedName>
    <definedName name="rrr" localSheetId="18">[3]INDIRECTA!#REF!</definedName>
    <definedName name="rrr">[3]INDIRECTA!#REF!</definedName>
    <definedName name="SOBRETAA">[1]CATALOGOS!$E$1:$E$3</definedName>
    <definedName name="sobretasa" localSheetId="19">#REF!</definedName>
    <definedName name="sobretasa" localSheetId="17">#REF!</definedName>
    <definedName name="sobretasa" localSheetId="18">#REF!</definedName>
    <definedName name="sobretasa">#REF!</definedName>
    <definedName name="sobretasas">[1]CATALOGOS!$E$1:$E$3</definedName>
    <definedName name="sss" localSheetId="19">[3]INDIRECTA!#REF!</definedName>
    <definedName name="sss" localSheetId="17">[3]INDIRECTA!#REF!</definedName>
    <definedName name="sss" localSheetId="18">[3]INDIRECTA!#REF!</definedName>
    <definedName name="sss">[3]INDIRECTA!#REF!</definedName>
    <definedName name="tasas" localSheetId="19">#REF!</definedName>
    <definedName name="tasas" localSheetId="17">#REF!</definedName>
    <definedName name="tasas" localSheetId="18">#REF!</definedName>
    <definedName name="tasas">#REF!</definedName>
    <definedName name="_xlnm.Print_Titles" localSheetId="61">'CONVENIOS A ENE- DIC  2021'!$1:$5</definedName>
    <definedName name="_xlnm.Print_Titles" localSheetId="67">'INGR 5'!$5:$12</definedName>
    <definedName name="_xlnm.Print_Titles" localSheetId="22">'par-pag-ene-DIC-21'!$1:$3</definedName>
    <definedName name="_xlnm.Print_Titles" localSheetId="59">'SUBSIDIOS A ENE- DIC  2021'!$1:$5</definedName>
    <definedName name="ttf">[7]CATALOGOS!$E$1:$E$3</definedName>
    <definedName name="VER" localSheetId="19">#REF!</definedName>
    <definedName name="VER" localSheetId="17">#REF!</definedName>
    <definedName name="VER" localSheetId="18">#REF!</definedName>
    <definedName name="VER">#REF!</definedName>
    <definedName name="W">[8]CATALOGOS!$E$1:$E$3</definedName>
    <definedName name="X">[8]CATALOGOS!$G$1:$G$6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6" l="1"/>
  <c r="D6" i="56"/>
  <c r="D7" i="56"/>
  <c r="D8" i="56"/>
  <c r="D9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D107" i="56"/>
  <c r="D108" i="56"/>
  <c r="D109" i="56"/>
  <c r="D110" i="56"/>
  <c r="D111" i="56"/>
  <c r="D112" i="56"/>
  <c r="D113" i="56"/>
  <c r="D114" i="56"/>
  <c r="D115" i="56"/>
  <c r="D116" i="56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29" i="56"/>
  <c r="D130" i="56"/>
  <c r="D131" i="56"/>
  <c r="D132" i="56"/>
  <c r="D133" i="56"/>
  <c r="D134" i="56"/>
  <c r="D135" i="56"/>
  <c r="D136" i="56"/>
  <c r="D137" i="56"/>
  <c r="D138" i="56"/>
  <c r="D139" i="56"/>
  <c r="D140" i="56"/>
  <c r="D141" i="56"/>
  <c r="D142" i="56"/>
  <c r="D143" i="56"/>
  <c r="D144" i="56"/>
  <c r="D145" i="56"/>
  <c r="D146" i="56"/>
  <c r="D147" i="56"/>
  <c r="D148" i="56"/>
  <c r="D149" i="56"/>
  <c r="D150" i="56"/>
  <c r="D151" i="56"/>
  <c r="D152" i="56"/>
  <c r="D153" i="56"/>
  <c r="D154" i="56"/>
  <c r="D155" i="56"/>
  <c r="D156" i="56"/>
  <c r="D157" i="56"/>
  <c r="D158" i="56"/>
  <c r="D159" i="56"/>
  <c r="D160" i="56"/>
  <c r="D161" i="56"/>
  <c r="D162" i="56"/>
  <c r="D163" i="56"/>
  <c r="D164" i="56"/>
  <c r="D165" i="56"/>
  <c r="D166" i="56"/>
  <c r="D167" i="56"/>
  <c r="D168" i="56"/>
  <c r="D169" i="56"/>
  <c r="D170" i="56"/>
  <c r="D171" i="56"/>
  <c r="D172" i="56"/>
  <c r="D173" i="56"/>
  <c r="D174" i="56"/>
  <c r="D175" i="56"/>
  <c r="D176" i="56"/>
  <c r="D177" i="56"/>
  <c r="D178" i="56"/>
  <c r="D179" i="56"/>
  <c r="D180" i="56"/>
  <c r="D181" i="56"/>
  <c r="D182" i="56"/>
  <c r="D183" i="56"/>
  <c r="D184" i="56"/>
  <c r="D185" i="56"/>
  <c r="D186" i="56"/>
  <c r="D187" i="56"/>
  <c r="D188" i="56"/>
  <c r="D189" i="56"/>
  <c r="D190" i="56"/>
  <c r="D191" i="56"/>
  <c r="D192" i="56"/>
  <c r="D193" i="56"/>
  <c r="D194" i="56"/>
  <c r="D195" i="56"/>
  <c r="D196" i="56"/>
  <c r="D197" i="56"/>
  <c r="D198" i="56"/>
  <c r="D199" i="56"/>
  <c r="D200" i="56"/>
  <c r="D201" i="56"/>
  <c r="D202" i="56"/>
  <c r="D203" i="56"/>
  <c r="D204" i="56"/>
  <c r="D205" i="56"/>
  <c r="D206" i="56"/>
  <c r="D207" i="56"/>
  <c r="D208" i="56"/>
  <c r="D209" i="56"/>
  <c r="D210" i="56"/>
  <c r="D211" i="56"/>
  <c r="D212" i="56"/>
  <c r="D213" i="56"/>
  <c r="D214" i="56"/>
  <c r="D215" i="56"/>
  <c r="D216" i="56"/>
  <c r="D217" i="56"/>
  <c r="D218" i="56"/>
  <c r="D219" i="56"/>
  <c r="D220" i="56"/>
  <c r="D221" i="56"/>
  <c r="D222" i="56"/>
  <c r="D223" i="56"/>
  <c r="D224" i="56"/>
  <c r="D225" i="56"/>
  <c r="D226" i="56"/>
  <c r="D227" i="56"/>
  <c r="D228" i="56"/>
  <c r="D229" i="56"/>
  <c r="D230" i="56"/>
  <c r="D231" i="56"/>
  <c r="D232" i="56"/>
  <c r="D233" i="56"/>
  <c r="D234" i="56"/>
  <c r="D235" i="56"/>
  <c r="D236" i="56"/>
  <c r="D237" i="56"/>
  <c r="D238" i="56"/>
  <c r="D239" i="56"/>
  <c r="D240" i="56"/>
  <c r="D241" i="56"/>
  <c r="D242" i="56"/>
  <c r="D243" i="56"/>
  <c r="D244" i="56"/>
  <c r="D245" i="56"/>
  <c r="D246" i="56"/>
  <c r="D247" i="56"/>
  <c r="D248" i="56"/>
  <c r="D249" i="56"/>
  <c r="D250" i="56"/>
  <c r="D251" i="56"/>
  <c r="D252" i="56"/>
  <c r="D253" i="56"/>
  <c r="D254" i="56"/>
  <c r="D255" i="56"/>
  <c r="D256" i="56"/>
  <c r="D257" i="56"/>
  <c r="D258" i="56"/>
  <c r="D259" i="56"/>
  <c r="D260" i="56"/>
  <c r="D261" i="56"/>
  <c r="D262" i="56"/>
  <c r="D263" i="56"/>
  <c r="D264" i="56"/>
  <c r="D265" i="56"/>
  <c r="D266" i="56"/>
  <c r="D267" i="56"/>
  <c r="D268" i="56"/>
  <c r="D269" i="56"/>
  <c r="D270" i="56"/>
  <c r="D271" i="56"/>
  <c r="D272" i="56"/>
  <c r="D273" i="56"/>
  <c r="D274" i="56"/>
  <c r="D275" i="56"/>
  <c r="D276" i="56"/>
  <c r="D277" i="56"/>
  <c r="D278" i="56"/>
  <c r="D279" i="56"/>
  <c r="D280" i="56"/>
  <c r="D281" i="56"/>
  <c r="D282" i="56"/>
  <c r="D283" i="56"/>
  <c r="D284" i="56"/>
  <c r="D285" i="56"/>
  <c r="D286" i="56"/>
  <c r="D287" i="56"/>
  <c r="D288" i="56"/>
  <c r="D289" i="56"/>
  <c r="D290" i="56"/>
  <c r="D291" i="56"/>
  <c r="D292" i="56"/>
  <c r="D293" i="56"/>
  <c r="D294" i="56"/>
  <c r="D295" i="56"/>
  <c r="D296" i="56"/>
  <c r="D297" i="56"/>
  <c r="D298" i="56"/>
  <c r="D299" i="56"/>
  <c r="D300" i="56"/>
  <c r="D301" i="56"/>
  <c r="D302" i="56"/>
  <c r="D303" i="56"/>
  <c r="D304" i="56"/>
  <c r="D305" i="56"/>
  <c r="D306" i="56"/>
  <c r="D307" i="56"/>
  <c r="D308" i="56"/>
  <c r="D309" i="56"/>
  <c r="D310" i="56"/>
  <c r="D311" i="56"/>
  <c r="D312" i="56"/>
  <c r="D313" i="56"/>
  <c r="D314" i="56"/>
  <c r="D315" i="56"/>
  <c r="D316" i="56"/>
  <c r="D317" i="56"/>
  <c r="D318" i="56"/>
  <c r="D319" i="56"/>
  <c r="D320" i="56"/>
  <c r="D321" i="56"/>
  <c r="D322" i="56"/>
  <c r="D323" i="56"/>
  <c r="D324" i="56"/>
  <c r="D325" i="56"/>
  <c r="D326" i="56"/>
  <c r="D327" i="56"/>
  <c r="D328" i="56"/>
  <c r="D329" i="56"/>
  <c r="D330" i="56"/>
  <c r="D331" i="56"/>
  <c r="D332" i="56"/>
  <c r="D333" i="56"/>
  <c r="D334" i="56"/>
  <c r="D335" i="56"/>
  <c r="D336" i="56"/>
  <c r="D337" i="56"/>
  <c r="D338" i="56"/>
  <c r="D339" i="56"/>
  <c r="D340" i="56"/>
  <c r="D341" i="56"/>
  <c r="D342" i="56"/>
  <c r="D343" i="56"/>
  <c r="D344" i="56"/>
  <c r="D345" i="56"/>
  <c r="D346" i="56"/>
  <c r="D347" i="56"/>
  <c r="D348" i="56"/>
  <c r="D349" i="56"/>
  <c r="D350" i="56"/>
  <c r="D351" i="56"/>
  <c r="D352" i="56"/>
  <c r="D353" i="56"/>
  <c r="D354" i="56"/>
  <c r="D355" i="56"/>
  <c r="D356" i="56"/>
  <c r="D357" i="56"/>
  <c r="D358" i="56"/>
  <c r="D359" i="56"/>
  <c r="D360" i="56"/>
  <c r="D361" i="56"/>
  <c r="D362" i="56"/>
  <c r="D363" i="56"/>
  <c r="D364" i="56"/>
  <c r="D365" i="56"/>
  <c r="D366" i="56"/>
  <c r="D367" i="56"/>
  <c r="D368" i="56"/>
  <c r="D369" i="56"/>
  <c r="D370" i="56"/>
  <c r="D371" i="56"/>
  <c r="D372" i="56"/>
  <c r="D373" i="56"/>
  <c r="D374" i="56"/>
  <c r="D375" i="56"/>
  <c r="D376" i="56"/>
  <c r="D377" i="56"/>
  <c r="D378" i="56"/>
  <c r="D379" i="56"/>
  <c r="D380" i="56"/>
  <c r="D381" i="56"/>
  <c r="D382" i="56"/>
  <c r="D383" i="56"/>
  <c r="D384" i="56"/>
  <c r="D385" i="56"/>
  <c r="D386" i="56"/>
  <c r="D387" i="56"/>
  <c r="D388" i="56"/>
  <c r="D389" i="56"/>
  <c r="D390" i="56"/>
  <c r="D391" i="56"/>
  <c r="D392" i="56"/>
  <c r="D393" i="56"/>
  <c r="D394" i="56"/>
  <c r="D395" i="56"/>
  <c r="D396" i="56"/>
  <c r="D397" i="56"/>
  <c r="D398" i="56"/>
  <c r="D399" i="56"/>
  <c r="D400" i="56"/>
  <c r="D401" i="56"/>
  <c r="D402" i="56"/>
  <c r="D403" i="56"/>
  <c r="D404" i="56"/>
  <c r="D405" i="56"/>
  <c r="D406" i="56"/>
  <c r="D407" i="56"/>
  <c r="D408" i="56"/>
  <c r="D409" i="56"/>
  <c r="D410" i="56"/>
  <c r="D411" i="56"/>
  <c r="D412" i="56"/>
  <c r="D413" i="56"/>
  <c r="D414" i="56"/>
  <c r="D415" i="56"/>
  <c r="D416" i="56"/>
  <c r="D417" i="56"/>
  <c r="D418" i="56"/>
  <c r="D419" i="56"/>
  <c r="D420" i="56"/>
  <c r="D421" i="56"/>
  <c r="D422" i="56"/>
  <c r="D423" i="56"/>
  <c r="D424" i="56"/>
  <c r="D425" i="56"/>
  <c r="D426" i="56"/>
  <c r="D427" i="56"/>
  <c r="D428" i="56"/>
  <c r="D429" i="56"/>
  <c r="D430" i="56"/>
  <c r="D431" i="56"/>
  <c r="D432" i="56"/>
  <c r="D433" i="56"/>
  <c r="D434" i="56"/>
  <c r="D435" i="56"/>
  <c r="D436" i="56"/>
  <c r="D437" i="56"/>
  <c r="D438" i="56"/>
  <c r="D439" i="56"/>
  <c r="D440" i="56"/>
  <c r="D441" i="56"/>
  <c r="D442" i="56"/>
  <c r="D443" i="56"/>
  <c r="D444" i="56"/>
  <c r="D445" i="56"/>
  <c r="D446" i="56"/>
  <c r="D447" i="56"/>
  <c r="D448" i="56"/>
  <c r="D449" i="56"/>
  <c r="D450" i="56"/>
  <c r="D451" i="56"/>
  <c r="D452" i="56"/>
  <c r="D453" i="56"/>
  <c r="D454" i="56"/>
  <c r="D455" i="56"/>
  <c r="D456" i="56"/>
  <c r="D457" i="56"/>
  <c r="D458" i="56"/>
  <c r="D459" i="56"/>
  <c r="D460" i="56"/>
  <c r="D461" i="56"/>
  <c r="D462" i="56"/>
  <c r="D463" i="56"/>
  <c r="D464" i="56"/>
  <c r="D465" i="56"/>
  <c r="D466" i="56"/>
  <c r="D467" i="56"/>
  <c r="D468" i="56"/>
  <c r="D469" i="56"/>
  <c r="D470" i="56"/>
  <c r="D471" i="56"/>
  <c r="D472" i="56"/>
  <c r="D473" i="56"/>
  <c r="D474" i="56"/>
  <c r="D475" i="56"/>
  <c r="D476" i="56"/>
  <c r="D477" i="56"/>
  <c r="D478" i="56"/>
  <c r="D479" i="56"/>
  <c r="D480" i="56"/>
  <c r="D481" i="56"/>
  <c r="D482" i="56"/>
  <c r="D483" i="56"/>
  <c r="D484" i="56"/>
  <c r="D485" i="56"/>
  <c r="D486" i="56"/>
  <c r="D487" i="56"/>
  <c r="D488" i="56"/>
  <c r="D489" i="56"/>
  <c r="D490" i="56"/>
  <c r="D491" i="56"/>
  <c r="D492" i="56"/>
  <c r="D493" i="56"/>
  <c r="D494" i="56"/>
  <c r="D495" i="56"/>
  <c r="D496" i="56"/>
  <c r="D497" i="56"/>
  <c r="D498" i="56"/>
  <c r="D499" i="56"/>
  <c r="D500" i="56"/>
  <c r="D501" i="56"/>
  <c r="D502" i="56"/>
  <c r="D503" i="56"/>
  <c r="D504" i="56"/>
  <c r="D505" i="56"/>
  <c r="D506" i="56"/>
  <c r="D507" i="56"/>
  <c r="D508" i="56"/>
  <c r="D509" i="56"/>
  <c r="D510" i="56"/>
  <c r="D511" i="56"/>
  <c r="D512" i="56"/>
  <c r="D513" i="56"/>
  <c r="D514" i="56"/>
  <c r="D515" i="56"/>
  <c r="D516" i="56"/>
  <c r="D517" i="56"/>
  <c r="D518" i="56"/>
  <c r="D519" i="56"/>
  <c r="D520" i="56"/>
  <c r="D521" i="56"/>
  <c r="D522" i="56"/>
  <c r="D523" i="56"/>
  <c r="D524" i="56"/>
  <c r="D525" i="56"/>
  <c r="D526" i="56"/>
  <c r="D527" i="56"/>
  <c r="D528" i="56"/>
  <c r="D529" i="56"/>
  <c r="D530" i="56"/>
  <c r="D531" i="56"/>
  <c r="D532" i="56"/>
  <c r="D533" i="56"/>
  <c r="D534" i="56"/>
  <c r="D535" i="56"/>
  <c r="D536" i="56"/>
  <c r="D537" i="56"/>
  <c r="D538" i="56"/>
  <c r="D539" i="56"/>
  <c r="D540" i="56"/>
  <c r="D541" i="56"/>
  <c r="D542" i="56"/>
  <c r="D543" i="56"/>
  <c r="D544" i="56"/>
  <c r="D545" i="56"/>
  <c r="D546" i="56"/>
  <c r="D547" i="56"/>
  <c r="D548" i="56"/>
  <c r="D549" i="56"/>
  <c r="D550" i="56"/>
  <c r="D551" i="56"/>
  <c r="D552" i="56"/>
  <c r="D553" i="56"/>
  <c r="D554" i="56"/>
  <c r="D555" i="56"/>
  <c r="D556" i="56"/>
  <c r="D557" i="56"/>
  <c r="D558" i="56"/>
  <c r="D559" i="56"/>
  <c r="D560" i="56"/>
  <c r="D561" i="56"/>
  <c r="D562" i="56"/>
  <c r="D563" i="56"/>
  <c r="D564" i="56"/>
  <c r="D565" i="56"/>
  <c r="D566" i="56"/>
  <c r="D567" i="56"/>
  <c r="D568" i="56"/>
  <c r="D569" i="56"/>
  <c r="D570" i="56"/>
  <c r="D571" i="56"/>
  <c r="D572" i="56"/>
  <c r="D573" i="56"/>
  <c r="D4" i="56"/>
  <c r="K573" i="55"/>
  <c r="K572" i="55"/>
  <c r="K571" i="55"/>
  <c r="K570" i="55"/>
  <c r="K569" i="55"/>
  <c r="K568" i="55"/>
  <c r="K567" i="55"/>
  <c r="K566" i="55"/>
  <c r="K565" i="55"/>
  <c r="K564" i="55"/>
  <c r="K563" i="55"/>
  <c r="K562" i="55"/>
  <c r="K561" i="55"/>
  <c r="K560" i="55"/>
  <c r="K559" i="55"/>
  <c r="K558" i="55"/>
  <c r="K557" i="55"/>
  <c r="K556" i="55"/>
  <c r="K555" i="55"/>
  <c r="K554" i="55"/>
  <c r="K553" i="55"/>
  <c r="K552" i="55"/>
  <c r="K551" i="55"/>
  <c r="K550" i="55"/>
  <c r="K549" i="55"/>
  <c r="K548" i="55"/>
  <c r="K547" i="55"/>
  <c r="K546" i="55"/>
  <c r="K545" i="55"/>
  <c r="K544" i="55"/>
  <c r="K543" i="55"/>
  <c r="K542" i="55"/>
  <c r="K541" i="55"/>
  <c r="K540" i="55"/>
  <c r="K539" i="55"/>
  <c r="K538" i="55"/>
  <c r="K537" i="55"/>
  <c r="K536" i="55"/>
  <c r="K535" i="55"/>
  <c r="K534" i="55"/>
  <c r="K533" i="55"/>
  <c r="K532" i="55"/>
  <c r="K531" i="55"/>
  <c r="K530" i="55"/>
  <c r="K529" i="55"/>
  <c r="K528" i="55"/>
  <c r="K527" i="55"/>
  <c r="K526" i="55"/>
  <c r="K525" i="55"/>
  <c r="K524" i="55"/>
  <c r="K523" i="55"/>
  <c r="K522" i="55"/>
  <c r="K521" i="55"/>
  <c r="K520" i="55"/>
  <c r="K519" i="55"/>
  <c r="K518" i="55"/>
  <c r="K517" i="55"/>
  <c r="K516" i="55"/>
  <c r="K515" i="55"/>
  <c r="K514" i="55"/>
  <c r="K513" i="55"/>
  <c r="K512" i="55"/>
  <c r="K511" i="55"/>
  <c r="K510" i="55"/>
  <c r="K509" i="55"/>
  <c r="K508" i="55"/>
  <c r="K507" i="55"/>
  <c r="K506" i="55"/>
  <c r="K505" i="55"/>
  <c r="K504" i="55"/>
  <c r="K503" i="55"/>
  <c r="K502" i="55"/>
  <c r="K501" i="55"/>
  <c r="K500" i="55"/>
  <c r="K499" i="55"/>
  <c r="K498" i="55"/>
  <c r="K497" i="55"/>
  <c r="K496" i="55"/>
  <c r="K495" i="55"/>
  <c r="K494" i="55"/>
  <c r="K493" i="55"/>
  <c r="K492" i="55"/>
  <c r="K491" i="55"/>
  <c r="K490" i="55"/>
  <c r="K489" i="55"/>
  <c r="K488" i="55"/>
  <c r="K487" i="55"/>
  <c r="K486" i="55"/>
  <c r="K485" i="55"/>
  <c r="K484" i="55"/>
  <c r="K483" i="55"/>
  <c r="K482" i="55"/>
  <c r="K481" i="55"/>
  <c r="K480" i="55"/>
  <c r="K479" i="55"/>
  <c r="K478" i="55"/>
  <c r="K477" i="55"/>
  <c r="K476" i="55"/>
  <c r="K475" i="55"/>
  <c r="K474" i="55"/>
  <c r="K473" i="55"/>
  <c r="K472" i="55"/>
  <c r="K471" i="55"/>
  <c r="K470" i="55"/>
  <c r="K469" i="55"/>
  <c r="K468" i="55"/>
  <c r="K467" i="55"/>
  <c r="K466" i="55"/>
  <c r="K465" i="55"/>
  <c r="K464" i="55"/>
  <c r="K463" i="55"/>
  <c r="K462" i="55"/>
  <c r="K461" i="55"/>
  <c r="K460" i="55"/>
  <c r="K459" i="55"/>
  <c r="K458" i="55"/>
  <c r="K457" i="55"/>
  <c r="K456" i="55"/>
  <c r="K455" i="55"/>
  <c r="K454" i="55"/>
  <c r="K453" i="55"/>
  <c r="K452" i="55"/>
  <c r="K451" i="55"/>
  <c r="K450" i="55"/>
  <c r="K449" i="55"/>
  <c r="K448" i="55"/>
  <c r="K447" i="55"/>
  <c r="K446" i="55"/>
  <c r="K445" i="55"/>
  <c r="K444" i="55"/>
  <c r="K443" i="55"/>
  <c r="K442" i="55"/>
  <c r="K441" i="55"/>
  <c r="K440" i="55"/>
  <c r="K439" i="55"/>
  <c r="K438" i="55"/>
  <c r="K437" i="55"/>
  <c r="K436" i="55"/>
  <c r="K435" i="55"/>
  <c r="K434" i="55"/>
  <c r="K433" i="55"/>
  <c r="K432" i="55"/>
  <c r="K431" i="55"/>
  <c r="K430" i="55"/>
  <c r="K429" i="55"/>
  <c r="K428" i="55"/>
  <c r="K427" i="55"/>
  <c r="K426" i="55"/>
  <c r="K425" i="55"/>
  <c r="K424" i="55"/>
  <c r="K423" i="55"/>
  <c r="K422" i="55"/>
  <c r="K421" i="55"/>
  <c r="K420" i="55"/>
  <c r="K419" i="55"/>
  <c r="K418" i="55"/>
  <c r="K417" i="55"/>
  <c r="K416" i="55"/>
  <c r="K415" i="55"/>
  <c r="K414" i="55"/>
  <c r="K413" i="55"/>
  <c r="K412" i="55"/>
  <c r="K411" i="55"/>
  <c r="K410" i="55"/>
  <c r="K409" i="55"/>
  <c r="K408" i="55"/>
  <c r="K407" i="55"/>
  <c r="K406" i="55"/>
  <c r="K405" i="55"/>
  <c r="K404" i="55"/>
  <c r="K403" i="55"/>
  <c r="K402" i="55"/>
  <c r="K401" i="55"/>
  <c r="K400" i="55"/>
  <c r="K399" i="55"/>
  <c r="K398" i="55"/>
  <c r="K397" i="55"/>
  <c r="K396" i="55"/>
  <c r="K395" i="55"/>
  <c r="K394" i="55"/>
  <c r="K393" i="55"/>
  <c r="K392" i="55"/>
  <c r="K391" i="55"/>
  <c r="K390" i="55"/>
  <c r="K389" i="55"/>
  <c r="K388" i="55"/>
  <c r="K387" i="55"/>
  <c r="K386" i="55"/>
  <c r="K385" i="55"/>
  <c r="K384" i="55"/>
  <c r="K383" i="55"/>
  <c r="K382" i="55"/>
  <c r="K381" i="55"/>
  <c r="K380" i="55"/>
  <c r="K379" i="55"/>
  <c r="K378" i="55"/>
  <c r="K377" i="55"/>
  <c r="K376" i="55"/>
  <c r="K375" i="55"/>
  <c r="K374" i="55"/>
  <c r="K373" i="55"/>
  <c r="K372" i="55"/>
  <c r="K371" i="55"/>
  <c r="K370" i="55"/>
  <c r="K369" i="55"/>
  <c r="K368" i="55"/>
  <c r="K367" i="55"/>
  <c r="K366" i="55"/>
  <c r="K365" i="55"/>
  <c r="K364" i="55"/>
  <c r="K363" i="55"/>
  <c r="K362" i="55"/>
  <c r="K361" i="55"/>
  <c r="K360" i="55"/>
  <c r="K359" i="55"/>
  <c r="K358" i="55"/>
  <c r="K357" i="55"/>
  <c r="K356" i="55"/>
  <c r="K355" i="55"/>
  <c r="K354" i="55"/>
  <c r="K353" i="55"/>
  <c r="K352" i="55"/>
  <c r="K351" i="55"/>
  <c r="K350" i="55"/>
  <c r="K349" i="55"/>
  <c r="K348" i="55"/>
  <c r="K347" i="55"/>
  <c r="K346" i="55"/>
  <c r="K345" i="55"/>
  <c r="K344" i="55"/>
  <c r="K343" i="55"/>
  <c r="K342" i="55"/>
  <c r="K341" i="55"/>
  <c r="K340" i="55"/>
  <c r="K339" i="55"/>
  <c r="K338" i="55"/>
  <c r="K337" i="55"/>
  <c r="K336" i="55"/>
  <c r="K335" i="55"/>
  <c r="K334" i="55"/>
  <c r="K333" i="55"/>
  <c r="K332" i="55"/>
  <c r="K331" i="55"/>
  <c r="K330" i="55"/>
  <c r="K329" i="55"/>
  <c r="K328" i="55"/>
  <c r="K327" i="55"/>
  <c r="K326" i="55"/>
  <c r="K325" i="55"/>
  <c r="K324" i="55"/>
  <c r="K323" i="55"/>
  <c r="K322" i="55"/>
  <c r="K321" i="55"/>
  <c r="K320" i="55"/>
  <c r="K319" i="55"/>
  <c r="K318" i="55"/>
  <c r="K317" i="55"/>
  <c r="K316" i="55"/>
  <c r="K315" i="55"/>
  <c r="K314" i="55"/>
  <c r="K313" i="55"/>
  <c r="K312" i="55"/>
  <c r="K311" i="55"/>
  <c r="K310" i="55"/>
  <c r="K309" i="55"/>
  <c r="K308" i="55"/>
  <c r="K307" i="55"/>
  <c r="K306" i="55"/>
  <c r="K305" i="55"/>
  <c r="K304" i="55"/>
  <c r="K303" i="55"/>
  <c r="K302" i="55"/>
  <c r="K301" i="55"/>
  <c r="K300" i="55"/>
  <c r="K299" i="55"/>
  <c r="K298" i="55"/>
  <c r="K297" i="55"/>
  <c r="K296" i="55"/>
  <c r="K295" i="55"/>
  <c r="K294" i="55"/>
  <c r="K293" i="55"/>
  <c r="K292" i="55"/>
  <c r="K291" i="55"/>
  <c r="K290" i="55"/>
  <c r="K289" i="55"/>
  <c r="K288" i="55"/>
  <c r="K287" i="55"/>
  <c r="K286" i="55"/>
  <c r="K285" i="55"/>
  <c r="K284" i="55"/>
  <c r="K283" i="55"/>
  <c r="K282" i="55"/>
  <c r="K281" i="55"/>
  <c r="K280" i="55"/>
  <c r="K279" i="55"/>
  <c r="K278" i="55"/>
  <c r="K277" i="55"/>
  <c r="K276" i="55"/>
  <c r="K275" i="55"/>
  <c r="K274" i="55"/>
  <c r="K273" i="55"/>
  <c r="K272" i="55"/>
  <c r="K271" i="55"/>
  <c r="K270" i="55"/>
  <c r="K269" i="55"/>
  <c r="K268" i="55"/>
  <c r="K267" i="55"/>
  <c r="K266" i="55"/>
  <c r="K265" i="55"/>
  <c r="K264" i="55"/>
  <c r="K263" i="55"/>
  <c r="K262" i="55"/>
  <c r="K261" i="55"/>
  <c r="K260" i="55"/>
  <c r="K259" i="55"/>
  <c r="K258" i="55"/>
  <c r="K257" i="55"/>
  <c r="K256" i="55"/>
  <c r="K255" i="55"/>
  <c r="K254" i="55"/>
  <c r="K253" i="55"/>
  <c r="K252" i="55"/>
  <c r="K251" i="55"/>
  <c r="K250" i="55"/>
  <c r="K249" i="55"/>
  <c r="K248" i="55"/>
  <c r="K247" i="55"/>
  <c r="K246" i="55"/>
  <c r="K245" i="55"/>
  <c r="K244" i="55"/>
  <c r="K243" i="55"/>
  <c r="K242" i="55"/>
  <c r="K241" i="55"/>
  <c r="K240" i="55"/>
  <c r="K239" i="55"/>
  <c r="K238" i="55"/>
  <c r="K237" i="55"/>
  <c r="K236" i="55"/>
  <c r="K235" i="55"/>
  <c r="K234" i="55"/>
  <c r="K233" i="55"/>
  <c r="K232" i="55"/>
  <c r="K231" i="55"/>
  <c r="K230" i="55"/>
  <c r="K229" i="55"/>
  <c r="K228" i="55"/>
  <c r="K227" i="55"/>
  <c r="K226" i="55"/>
  <c r="K225" i="55"/>
  <c r="K224" i="55"/>
  <c r="K223" i="55"/>
  <c r="K222" i="55"/>
  <c r="K221" i="55"/>
  <c r="K220" i="55"/>
  <c r="K219" i="55"/>
  <c r="K218" i="55"/>
  <c r="K217" i="55"/>
  <c r="K216" i="55"/>
  <c r="K215" i="55"/>
  <c r="K214" i="55"/>
  <c r="K213" i="55"/>
  <c r="K212" i="55"/>
  <c r="K211" i="55"/>
  <c r="K210" i="55"/>
  <c r="K209" i="55"/>
  <c r="K208" i="55"/>
  <c r="K207" i="55"/>
  <c r="K206" i="55"/>
  <c r="K205" i="55"/>
  <c r="K204" i="55"/>
  <c r="K203" i="55"/>
  <c r="K202" i="55"/>
  <c r="K201" i="55"/>
  <c r="K200" i="55"/>
  <c r="K199" i="55"/>
  <c r="K198" i="55"/>
  <c r="K197" i="55"/>
  <c r="K196" i="55"/>
  <c r="K195" i="55"/>
  <c r="K194" i="55"/>
  <c r="K193" i="55"/>
  <c r="K192" i="55"/>
  <c r="K191" i="55"/>
  <c r="K190" i="55"/>
  <c r="K189" i="55"/>
  <c r="K188" i="55"/>
  <c r="K187" i="55"/>
  <c r="K186" i="55"/>
  <c r="K185" i="55"/>
  <c r="K184" i="55"/>
  <c r="K183" i="55"/>
  <c r="K182" i="55"/>
  <c r="K181" i="55"/>
  <c r="K180" i="55"/>
  <c r="K179" i="55"/>
  <c r="K178" i="55"/>
  <c r="K177" i="55"/>
  <c r="K176" i="55"/>
  <c r="K175" i="55"/>
  <c r="K174" i="55"/>
  <c r="K173" i="55"/>
  <c r="K172" i="55"/>
  <c r="K171" i="55"/>
  <c r="K170" i="55"/>
  <c r="K169" i="55"/>
  <c r="K168" i="55"/>
  <c r="K167" i="55"/>
  <c r="K166" i="55"/>
  <c r="K165" i="55"/>
  <c r="K164" i="55"/>
  <c r="K163" i="55"/>
  <c r="K162" i="55"/>
  <c r="K161" i="55"/>
  <c r="K160" i="55"/>
  <c r="K159" i="55"/>
  <c r="K158" i="55"/>
  <c r="K157" i="55"/>
  <c r="K156" i="55"/>
  <c r="K155" i="55"/>
  <c r="K154" i="55"/>
  <c r="K153" i="55"/>
  <c r="K152" i="55"/>
  <c r="K151" i="55"/>
  <c r="K150" i="55"/>
  <c r="K149" i="55"/>
  <c r="K148" i="55"/>
  <c r="K147" i="55"/>
  <c r="K146" i="55"/>
  <c r="K145" i="55"/>
  <c r="K144" i="55"/>
  <c r="K143" i="55"/>
  <c r="K142" i="55"/>
  <c r="K141" i="55"/>
  <c r="K140" i="55"/>
  <c r="K139" i="55"/>
  <c r="K138" i="55"/>
  <c r="K137" i="55"/>
  <c r="K136" i="55"/>
  <c r="K135" i="55"/>
  <c r="K134" i="55"/>
  <c r="K133" i="55"/>
  <c r="K132" i="55"/>
  <c r="K131" i="55"/>
  <c r="K130" i="55"/>
  <c r="K129" i="55"/>
  <c r="K128" i="55"/>
  <c r="K127" i="55"/>
  <c r="K126" i="55"/>
  <c r="K125" i="55"/>
  <c r="K124" i="55"/>
  <c r="K123" i="55"/>
  <c r="K122" i="55"/>
  <c r="K121" i="55"/>
  <c r="K120" i="55"/>
  <c r="K119" i="55"/>
  <c r="K118" i="55"/>
  <c r="K117" i="55"/>
  <c r="K116" i="55"/>
  <c r="K115" i="55"/>
  <c r="K114" i="55"/>
  <c r="K113" i="55"/>
  <c r="K112" i="55"/>
  <c r="K111" i="55"/>
  <c r="K110" i="55"/>
  <c r="K109" i="55"/>
  <c r="K108" i="55"/>
  <c r="K107" i="55"/>
  <c r="K106" i="55"/>
  <c r="K105" i="55"/>
  <c r="K104" i="55"/>
  <c r="K103" i="55"/>
  <c r="K102" i="55"/>
  <c r="K101" i="55"/>
  <c r="K100" i="55"/>
  <c r="K99" i="55"/>
  <c r="K98" i="55"/>
  <c r="K97" i="55"/>
  <c r="K96" i="55"/>
  <c r="K95" i="55"/>
  <c r="K94" i="55"/>
  <c r="K93" i="55"/>
  <c r="K92" i="55"/>
  <c r="K91" i="55"/>
  <c r="K90" i="55"/>
  <c r="K89" i="55"/>
  <c r="K88" i="55"/>
  <c r="K87" i="55"/>
  <c r="K86" i="55"/>
  <c r="K85" i="55"/>
  <c r="K84" i="55"/>
  <c r="K83" i="55"/>
  <c r="K82" i="55"/>
  <c r="K81" i="55"/>
  <c r="K80" i="55"/>
  <c r="K79" i="55"/>
  <c r="K78" i="55"/>
  <c r="K77" i="55"/>
  <c r="K76" i="55"/>
  <c r="K75" i="55"/>
  <c r="K74" i="55"/>
  <c r="K73" i="55"/>
  <c r="K72" i="55"/>
  <c r="K71" i="55"/>
  <c r="K70" i="55"/>
  <c r="K69" i="55"/>
  <c r="K68" i="55"/>
  <c r="K67" i="55"/>
  <c r="K66" i="55"/>
  <c r="K65" i="55"/>
  <c r="K64" i="55"/>
  <c r="K63" i="55"/>
  <c r="K62" i="55"/>
  <c r="K61" i="55"/>
  <c r="K60" i="55"/>
  <c r="K59" i="55"/>
  <c r="K58" i="55"/>
  <c r="K57" i="55"/>
  <c r="K56" i="55"/>
  <c r="K55" i="55"/>
  <c r="K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6" i="55"/>
  <c r="K5" i="55"/>
  <c r="K4" i="55"/>
  <c r="F65" i="43" l="1"/>
  <c r="E65" i="43"/>
  <c r="D65" i="43"/>
  <c r="C65" i="43"/>
  <c r="F51" i="43"/>
  <c r="E51" i="43"/>
  <c r="D51" i="43"/>
  <c r="C51" i="43"/>
  <c r="F43" i="43"/>
  <c r="E43" i="43"/>
  <c r="D43" i="43"/>
  <c r="C43" i="43"/>
  <c r="F32" i="43"/>
  <c r="E32" i="43"/>
  <c r="D32" i="43"/>
  <c r="C32" i="43"/>
  <c r="F9" i="43"/>
  <c r="E9" i="43"/>
  <c r="D9" i="43"/>
  <c r="C9" i="43"/>
  <c r="F7" i="43"/>
  <c r="E7" i="43"/>
  <c r="D7" i="43"/>
  <c r="C7" i="43"/>
  <c r="E81" i="42"/>
  <c r="D80" i="42"/>
  <c r="C80" i="42"/>
  <c r="B80" i="42"/>
  <c r="E78" i="42"/>
  <c r="D77" i="42"/>
  <c r="C77" i="42"/>
  <c r="B77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2" i="42"/>
  <c r="E41" i="42"/>
  <c r="E40" i="42"/>
  <c r="D39" i="42"/>
  <c r="C39" i="42"/>
  <c r="E39" i="42" s="1"/>
  <c r="B39" i="42"/>
  <c r="E37" i="42"/>
  <c r="D36" i="42"/>
  <c r="C36" i="42"/>
  <c r="B36" i="42"/>
  <c r="E34" i="42"/>
  <c r="D33" i="42"/>
  <c r="C33" i="42"/>
  <c r="B33" i="42"/>
  <c r="E31" i="42"/>
  <c r="D30" i="42"/>
  <c r="C30" i="42"/>
  <c r="B30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D10" i="42"/>
  <c r="C10" i="42"/>
  <c r="B10" i="42"/>
  <c r="F38" i="41"/>
  <c r="F37" i="41"/>
  <c r="F36" i="41"/>
  <c r="F35" i="41"/>
  <c r="F34" i="41"/>
  <c r="F33" i="41"/>
  <c r="F32" i="41"/>
  <c r="F31" i="41"/>
  <c r="F30" i="41"/>
  <c r="E29" i="41"/>
  <c r="D29" i="41"/>
  <c r="C29" i="41"/>
  <c r="F27" i="41"/>
  <c r="F26" i="41"/>
  <c r="F25" i="41"/>
  <c r="F24" i="41"/>
  <c r="F23" i="41"/>
  <c r="F22" i="41"/>
  <c r="E21" i="41"/>
  <c r="D21" i="41"/>
  <c r="C21" i="41"/>
  <c r="F19" i="41"/>
  <c r="F18" i="41"/>
  <c r="F17" i="41"/>
  <c r="F16" i="41"/>
  <c r="F15" i="41"/>
  <c r="F14" i="41"/>
  <c r="F13" i="41"/>
  <c r="F12" i="41"/>
  <c r="F11" i="41"/>
  <c r="F10" i="41"/>
  <c r="E9" i="41"/>
  <c r="E7" i="41" s="1"/>
  <c r="D9" i="41"/>
  <c r="D7" i="41" s="1"/>
  <c r="C9" i="41"/>
  <c r="D8" i="42" l="1"/>
  <c r="E10" i="42"/>
  <c r="F9" i="41"/>
  <c r="F7" i="41" s="1"/>
  <c r="C7" i="41"/>
  <c r="C8" i="42"/>
  <c r="E77" i="42"/>
  <c r="E80" i="42"/>
  <c r="F21" i="41"/>
  <c r="F29" i="41"/>
  <c r="E30" i="42"/>
  <c r="E33" i="42"/>
  <c r="E36" i="42"/>
  <c r="B8" i="42"/>
  <c r="E8" i="42" l="1"/>
  <c r="E11" i="15"/>
  <c r="G10" i="15"/>
  <c r="E10" i="15"/>
  <c r="E8" i="15" s="1"/>
  <c r="D8" i="15"/>
  <c r="C8" i="15"/>
  <c r="B8" i="15"/>
  <c r="B6" i="14"/>
  <c r="C32" i="14" s="1"/>
  <c r="G8" i="15" l="1"/>
  <c r="C14" i="14"/>
  <c r="C22" i="14"/>
  <c r="C31" i="14"/>
  <c r="C9" i="14"/>
  <c r="C13" i="14"/>
  <c r="C17" i="14"/>
  <c r="C21" i="14"/>
  <c r="C25" i="14"/>
  <c r="C29" i="14"/>
  <c r="C10" i="14"/>
  <c r="C18" i="14"/>
  <c r="C26" i="14"/>
  <c r="C30" i="14"/>
  <c r="C7" i="14"/>
  <c r="C11" i="14"/>
  <c r="C15" i="14"/>
  <c r="C19" i="14"/>
  <c r="C23" i="14"/>
  <c r="C27" i="14"/>
  <c r="C8" i="14"/>
  <c r="C12" i="14"/>
  <c r="C16" i="14"/>
  <c r="C20" i="14"/>
  <c r="C24" i="14"/>
  <c r="C28" i="14"/>
  <c r="E27" i="13"/>
  <c r="G26" i="13"/>
  <c r="E26" i="13"/>
  <c r="G25" i="13"/>
  <c r="E25" i="13"/>
  <c r="G24" i="13"/>
  <c r="F24" i="13"/>
  <c r="E24" i="13"/>
  <c r="G23" i="13"/>
  <c r="F23" i="13"/>
  <c r="E23" i="13"/>
  <c r="G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E17" i="13"/>
  <c r="G16" i="13"/>
  <c r="F16" i="13"/>
  <c r="E16" i="13"/>
  <c r="G15" i="13"/>
  <c r="F15" i="13"/>
  <c r="E15" i="13"/>
  <c r="D14" i="13"/>
  <c r="C14" i="13"/>
  <c r="C10" i="13" s="1"/>
  <c r="B14" i="13"/>
  <c r="B10" i="13" s="1"/>
  <c r="G13" i="13"/>
  <c r="F13" i="13"/>
  <c r="E13" i="13"/>
  <c r="G12" i="13"/>
  <c r="F12" i="13"/>
  <c r="E12" i="13"/>
  <c r="D10" i="13"/>
  <c r="B6" i="12"/>
  <c r="C123" i="12" s="1"/>
  <c r="G10" i="13" l="1"/>
  <c r="C8" i="12"/>
  <c r="C24" i="12"/>
  <c r="C40" i="12"/>
  <c r="C56" i="12"/>
  <c r="G14" i="13"/>
  <c r="C20" i="12"/>
  <c r="C36" i="12"/>
  <c r="C12" i="12"/>
  <c r="C28" i="12"/>
  <c r="C44" i="12"/>
  <c r="C52" i="12"/>
  <c r="C16" i="12"/>
  <c r="C32" i="12"/>
  <c r="C48" i="12"/>
  <c r="C6" i="14"/>
  <c r="E10" i="13"/>
  <c r="E14" i="13"/>
  <c r="F10" i="13"/>
  <c r="F14" i="13"/>
  <c r="C9" i="12"/>
  <c r="C13" i="12"/>
  <c r="C17" i="12"/>
  <c r="C21" i="12"/>
  <c r="C25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113" i="12"/>
  <c r="C117" i="12"/>
  <c r="C121" i="12"/>
  <c r="C60" i="12"/>
  <c r="C68" i="12"/>
  <c r="C76" i="12"/>
  <c r="C84" i="12"/>
  <c r="C92" i="12"/>
  <c r="C116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114" i="12"/>
  <c r="C118" i="12"/>
  <c r="C122" i="12"/>
  <c r="C64" i="12"/>
  <c r="C72" i="12"/>
  <c r="C80" i="12"/>
  <c r="C88" i="12"/>
  <c r="C96" i="12"/>
  <c r="C100" i="12"/>
  <c r="C104" i="12"/>
  <c r="C108" i="12"/>
  <c r="C112" i="12"/>
  <c r="C120" i="12"/>
  <c r="C7" i="12"/>
  <c r="C11" i="12"/>
  <c r="C15" i="12"/>
  <c r="C19" i="12"/>
  <c r="C23" i="12"/>
  <c r="C27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115" i="12"/>
  <c r="C119" i="12"/>
  <c r="C6" i="12" l="1"/>
  <c r="G18" i="11" l="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D11" i="11"/>
  <c r="C11" i="11"/>
  <c r="F11" i="11" s="1"/>
  <c r="B11" i="11"/>
  <c r="G10" i="11"/>
  <c r="F10" i="11"/>
  <c r="E10" i="11"/>
  <c r="G9" i="11"/>
  <c r="F9" i="11"/>
  <c r="E9" i="11"/>
  <c r="D8" i="11"/>
  <c r="B8" i="11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D8" i="10"/>
  <c r="C8" i="10"/>
  <c r="F8" i="10" s="1"/>
  <c r="B8" i="10"/>
  <c r="G56" i="9"/>
  <c r="F56" i="9"/>
  <c r="E56" i="9"/>
  <c r="E54" i="9"/>
  <c r="G53" i="9"/>
  <c r="F53" i="9"/>
  <c r="E53" i="9"/>
  <c r="D52" i="9"/>
  <c r="C52" i="9"/>
  <c r="F52" i="9" s="1"/>
  <c r="B52" i="9"/>
  <c r="G52" i="9" s="1"/>
  <c r="D50" i="9"/>
  <c r="C50" i="9"/>
  <c r="B50" i="9"/>
  <c r="D49" i="9"/>
  <c r="C49" i="9"/>
  <c r="B49" i="9"/>
  <c r="D48" i="9"/>
  <c r="C48" i="9"/>
  <c r="B48" i="9"/>
  <c r="D47" i="9"/>
  <c r="F47" i="9" s="1"/>
  <c r="C47" i="9"/>
  <c r="B47" i="9"/>
  <c r="D46" i="9"/>
  <c r="G46" i="9" s="1"/>
  <c r="C46" i="9"/>
  <c r="B46" i="9"/>
  <c r="D45" i="9"/>
  <c r="C45" i="9"/>
  <c r="B45" i="9"/>
  <c r="D44" i="9"/>
  <c r="C44" i="9"/>
  <c r="B44" i="9"/>
  <c r="D43" i="9"/>
  <c r="C43" i="9"/>
  <c r="B43" i="9"/>
  <c r="G43" i="9" s="1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6" i="9"/>
  <c r="F36" i="9" s="1"/>
  <c r="C36" i="9"/>
  <c r="B36" i="9"/>
  <c r="D35" i="9"/>
  <c r="G35" i="9" s="1"/>
  <c r="C35" i="9"/>
  <c r="B35" i="9"/>
  <c r="G30" i="9"/>
  <c r="F30" i="9"/>
  <c r="E30" i="9"/>
  <c r="D28" i="9"/>
  <c r="C28" i="9"/>
  <c r="B28" i="9"/>
  <c r="O27" i="9"/>
  <c r="O29" i="9" s="1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C21" i="9" s="1"/>
  <c r="B23" i="9"/>
  <c r="D22" i="9"/>
  <c r="C22" i="9"/>
  <c r="B22" i="9"/>
  <c r="D20" i="9"/>
  <c r="G20" i="9" s="1"/>
  <c r="C20" i="9"/>
  <c r="B20" i="9"/>
  <c r="D19" i="9"/>
  <c r="C19" i="9"/>
  <c r="B19" i="9"/>
  <c r="D16" i="9"/>
  <c r="G16" i="9" s="1"/>
  <c r="C16" i="9"/>
  <c r="B16" i="9"/>
  <c r="D15" i="9"/>
  <c r="C15" i="9"/>
  <c r="E15" i="9" s="1"/>
  <c r="B15" i="9"/>
  <c r="G14" i="9"/>
  <c r="D14" i="9"/>
  <c r="C14" i="9"/>
  <c r="B14" i="9"/>
  <c r="D13" i="9"/>
  <c r="E13" i="9" s="1"/>
  <c r="C13" i="9"/>
  <c r="B13" i="9"/>
  <c r="D12" i="9"/>
  <c r="C12" i="9"/>
  <c r="B12" i="9"/>
  <c r="D11" i="9"/>
  <c r="C11" i="9"/>
  <c r="B11" i="9"/>
  <c r="D24" i="8"/>
  <c r="C25" i="7"/>
  <c r="D76" i="6"/>
  <c r="F16" i="5"/>
  <c r="D16" i="5"/>
  <c r="G16" i="5" s="1"/>
  <c r="D14" i="5"/>
  <c r="G14" i="5" s="1"/>
  <c r="D12" i="5"/>
  <c r="G12" i="5" s="1"/>
  <c r="E10" i="5"/>
  <c r="C8" i="5"/>
  <c r="B8" i="5"/>
  <c r="G34" i="4"/>
  <c r="F34" i="4"/>
  <c r="E34" i="4"/>
  <c r="D33" i="4"/>
  <c r="C33" i="4"/>
  <c r="B33" i="4"/>
  <c r="G29" i="4"/>
  <c r="F29" i="4"/>
  <c r="E29" i="4"/>
  <c r="G27" i="4"/>
  <c r="F27" i="4"/>
  <c r="E27" i="4"/>
  <c r="D26" i="4"/>
  <c r="C26" i="4"/>
  <c r="B26" i="4"/>
  <c r="G24" i="4"/>
  <c r="F24" i="4"/>
  <c r="E24" i="4"/>
  <c r="D23" i="4"/>
  <c r="C23" i="4"/>
  <c r="B23" i="4"/>
  <c r="G21" i="4"/>
  <c r="F21" i="4"/>
  <c r="E21" i="4"/>
  <c r="G20" i="4"/>
  <c r="F20" i="4"/>
  <c r="E20" i="4"/>
  <c r="D19" i="4"/>
  <c r="G19" i="4" s="1"/>
  <c r="C19" i="4"/>
  <c r="B19" i="4"/>
  <c r="G17" i="4"/>
  <c r="F17" i="4"/>
  <c r="E17" i="4"/>
  <c r="D16" i="4"/>
  <c r="C16" i="4"/>
  <c r="B16" i="4"/>
  <c r="G14" i="4"/>
  <c r="F14" i="4"/>
  <c r="E14" i="4"/>
  <c r="G13" i="4"/>
  <c r="F13" i="4"/>
  <c r="E13" i="4"/>
  <c r="G12" i="4"/>
  <c r="E12" i="4"/>
  <c r="G11" i="4"/>
  <c r="F11" i="4"/>
  <c r="E11" i="4"/>
  <c r="D10" i="4"/>
  <c r="E10" i="4" s="1"/>
  <c r="C10" i="4"/>
  <c r="B10" i="4"/>
  <c r="B55" i="3"/>
  <c r="B54" i="3"/>
  <c r="B53" i="3"/>
  <c r="B52" i="3"/>
  <c r="B51" i="3"/>
  <c r="B50" i="3"/>
  <c r="B49" i="3"/>
  <c r="B48" i="3"/>
  <c r="B47" i="3"/>
  <c r="B26" i="3"/>
  <c r="C33" i="3" s="1"/>
  <c r="T18" i="3"/>
  <c r="T17" i="3"/>
  <c r="T16" i="3"/>
  <c r="T15" i="3"/>
  <c r="T14" i="3"/>
  <c r="T13" i="3"/>
  <c r="T12" i="3"/>
  <c r="T11" i="3"/>
  <c r="G39" i="2"/>
  <c r="E39" i="2"/>
  <c r="D37" i="2"/>
  <c r="C37" i="2"/>
  <c r="B37" i="2"/>
  <c r="D34" i="2"/>
  <c r="C34" i="2"/>
  <c r="B34" i="2"/>
  <c r="D32" i="2"/>
  <c r="C32" i="2"/>
  <c r="B32" i="2"/>
  <c r="D30" i="2"/>
  <c r="C30" i="2"/>
  <c r="B30" i="2"/>
  <c r="D28" i="2"/>
  <c r="C28" i="2"/>
  <c r="B28" i="2"/>
  <c r="D26" i="2"/>
  <c r="C26" i="2"/>
  <c r="B26" i="2"/>
  <c r="G26" i="2" s="1"/>
  <c r="D24" i="2"/>
  <c r="C24" i="2"/>
  <c r="B24" i="2"/>
  <c r="C22" i="2"/>
  <c r="C20" i="2" s="1"/>
  <c r="D18" i="2"/>
  <c r="C18" i="2"/>
  <c r="B18" i="2"/>
  <c r="G18" i="2" s="1"/>
  <c r="D17" i="2"/>
  <c r="C17" i="2"/>
  <c r="B17" i="2"/>
  <c r="D16" i="2"/>
  <c r="F16" i="2" s="1"/>
  <c r="C16" i="2"/>
  <c r="B16" i="2"/>
  <c r="D15" i="2"/>
  <c r="C15" i="2"/>
  <c r="D14" i="2"/>
  <c r="C14" i="2"/>
  <c r="B14" i="2"/>
  <c r="E14" i="5" l="1"/>
  <c r="E41" i="9"/>
  <c r="F26" i="2"/>
  <c r="B8" i="4"/>
  <c r="G16" i="4"/>
  <c r="F14" i="5"/>
  <c r="B21" i="9"/>
  <c r="B18" i="9" s="1"/>
  <c r="G24" i="9"/>
  <c r="G8" i="11"/>
  <c r="E30" i="2"/>
  <c r="G26" i="4"/>
  <c r="E33" i="4"/>
  <c r="G15" i="9"/>
  <c r="G8" i="10"/>
  <c r="E11" i="11"/>
  <c r="E8" i="11" s="1"/>
  <c r="G37" i="2"/>
  <c r="B45" i="3"/>
  <c r="E16" i="4"/>
  <c r="G23" i="4"/>
  <c r="F33" i="4"/>
  <c r="F12" i="5"/>
  <c r="F13" i="9"/>
  <c r="G22" i="9"/>
  <c r="G26" i="9"/>
  <c r="C37" i="9"/>
  <c r="G39" i="9"/>
  <c r="G41" i="9"/>
  <c r="G49" i="9"/>
  <c r="G17" i="2"/>
  <c r="B13" i="2"/>
  <c r="E15" i="2"/>
  <c r="G16" i="2"/>
  <c r="E17" i="2"/>
  <c r="G24" i="2"/>
  <c r="G30" i="2"/>
  <c r="F34" i="2"/>
  <c r="D8" i="4"/>
  <c r="F10" i="4"/>
  <c r="F26" i="4"/>
  <c r="G33" i="4"/>
  <c r="E16" i="5"/>
  <c r="G12" i="9"/>
  <c r="D21" i="9"/>
  <c r="F21" i="9" s="1"/>
  <c r="F25" i="9"/>
  <c r="G36" i="9"/>
  <c r="E38" i="9"/>
  <c r="E48" i="9"/>
  <c r="G11" i="11"/>
  <c r="E8" i="10"/>
  <c r="C8" i="11"/>
  <c r="F30" i="2"/>
  <c r="C8" i="4"/>
  <c r="E8" i="4" s="1"/>
  <c r="F16" i="4"/>
  <c r="D8" i="5"/>
  <c r="E12" i="5"/>
  <c r="F11" i="9"/>
  <c r="F12" i="9"/>
  <c r="F14" i="9"/>
  <c r="F16" i="9"/>
  <c r="F19" i="9"/>
  <c r="F23" i="9"/>
  <c r="F27" i="9"/>
  <c r="E40" i="9"/>
  <c r="F41" i="9"/>
  <c r="E46" i="9"/>
  <c r="E50" i="9"/>
  <c r="F17" i="2"/>
  <c r="E18" i="2"/>
  <c r="E26" i="2"/>
  <c r="G32" i="2"/>
  <c r="C10" i="9"/>
  <c r="G11" i="9"/>
  <c r="G19" i="9"/>
  <c r="E20" i="9"/>
  <c r="G21" i="9"/>
  <c r="E22" i="9"/>
  <c r="G23" i="9"/>
  <c r="E24" i="9"/>
  <c r="G25" i="9"/>
  <c r="E26" i="9"/>
  <c r="G27" i="9"/>
  <c r="G28" i="9"/>
  <c r="D37" i="9"/>
  <c r="D33" i="9" s="1"/>
  <c r="F38" i="9"/>
  <c r="E43" i="9"/>
  <c r="G44" i="9"/>
  <c r="F46" i="9"/>
  <c r="G47" i="9"/>
  <c r="G14" i="2"/>
  <c r="F18" i="2"/>
  <c r="G28" i="2"/>
  <c r="G34" i="2"/>
  <c r="D10" i="9"/>
  <c r="E11" i="9"/>
  <c r="G13" i="9"/>
  <c r="E36" i="9"/>
  <c r="B37" i="9"/>
  <c r="B33" i="9" s="1"/>
  <c r="G42" i="9"/>
  <c r="F43" i="9"/>
  <c r="G45" i="9"/>
  <c r="G48" i="9"/>
  <c r="C13" i="2"/>
  <c r="C11" i="2" s="1"/>
  <c r="B22" i="2"/>
  <c r="B20" i="2" s="1"/>
  <c r="B11" i="2" s="1"/>
  <c r="E34" i="2"/>
  <c r="B10" i="9"/>
  <c r="C18" i="9"/>
  <c r="C33" i="9"/>
  <c r="C8" i="9" s="1"/>
  <c r="E45" i="9"/>
  <c r="F8" i="11"/>
  <c r="F15" i="9"/>
  <c r="F20" i="9"/>
  <c r="F22" i="9"/>
  <c r="F24" i="9"/>
  <c r="F26" i="9"/>
  <c r="E28" i="9"/>
  <c r="E35" i="9"/>
  <c r="G38" i="9"/>
  <c r="E39" i="9"/>
  <c r="E42" i="9"/>
  <c r="E44" i="9"/>
  <c r="E49" i="9"/>
  <c r="E12" i="9"/>
  <c r="E14" i="9"/>
  <c r="E16" i="9"/>
  <c r="E19" i="9"/>
  <c r="E23" i="9"/>
  <c r="E25" i="9"/>
  <c r="E27" i="9"/>
  <c r="F28" i="9"/>
  <c r="F35" i="9"/>
  <c r="F39" i="9"/>
  <c r="F42" i="9"/>
  <c r="F44" i="9"/>
  <c r="E47" i="9"/>
  <c r="E52" i="9"/>
  <c r="E8" i="5"/>
  <c r="G10" i="4"/>
  <c r="E19" i="4"/>
  <c r="E23" i="4"/>
  <c r="F19" i="4"/>
  <c r="F23" i="4"/>
  <c r="E26" i="4"/>
  <c r="C49" i="3"/>
  <c r="C53" i="3"/>
  <c r="C54" i="3"/>
  <c r="C52" i="3"/>
  <c r="C50" i="3"/>
  <c r="C48" i="3"/>
  <c r="C51" i="3"/>
  <c r="C55" i="3"/>
  <c r="C31" i="3"/>
  <c r="C35" i="3"/>
  <c r="C47" i="3"/>
  <c r="C28" i="3"/>
  <c r="C32" i="3"/>
  <c r="C30" i="3"/>
  <c r="C34" i="3"/>
  <c r="C29" i="3"/>
  <c r="E24" i="2"/>
  <c r="E28" i="2"/>
  <c r="E37" i="2"/>
  <c r="D13" i="2"/>
  <c r="F14" i="2"/>
  <c r="E16" i="2"/>
  <c r="D22" i="2"/>
  <c r="F24" i="2"/>
  <c r="F28" i="2"/>
  <c r="F32" i="2"/>
  <c r="E14" i="2"/>
  <c r="E32" i="2"/>
  <c r="E21" i="9" l="1"/>
  <c r="F8" i="4"/>
  <c r="B8" i="9"/>
  <c r="G8" i="4"/>
  <c r="F37" i="9"/>
  <c r="E37" i="9"/>
  <c r="G37" i="9"/>
  <c r="F8" i="5"/>
  <c r="G8" i="5"/>
  <c r="C26" i="3"/>
  <c r="F10" i="9"/>
  <c r="D18" i="9"/>
  <c r="F18" i="9" s="1"/>
  <c r="E18" i="9"/>
  <c r="E10" i="9"/>
  <c r="G10" i="9"/>
  <c r="E33" i="9"/>
  <c r="G33" i="9"/>
  <c r="F33" i="9"/>
  <c r="C45" i="3"/>
  <c r="E22" i="2"/>
  <c r="D20" i="2"/>
  <c r="D11" i="2" s="1"/>
  <c r="G22" i="2"/>
  <c r="F22" i="2"/>
  <c r="E13" i="2"/>
  <c r="F13" i="2"/>
  <c r="G13" i="2"/>
  <c r="G18" i="9" l="1"/>
  <c r="D8" i="9"/>
  <c r="G8" i="9" s="1"/>
  <c r="F8" i="9"/>
  <c r="G11" i="2"/>
  <c r="F11" i="2"/>
  <c r="E11" i="2"/>
  <c r="G20" i="2"/>
  <c r="F20" i="2"/>
  <c r="E20" i="2"/>
  <c r="E8" i="9" l="1"/>
</calcChain>
</file>

<file path=xl/sharedStrings.xml><?xml version="1.0" encoding="utf-8"?>
<sst xmlns="http://schemas.openxmlformats.org/spreadsheetml/2006/main" count="8213" uniqueCount="3055">
  <si>
    <t>INGRESOS PRESUPUESTARIOS</t>
  </si>
  <si>
    <t>DEL 01 DE ENERO AL 31 DE DICIEMBRE DE 2021</t>
  </si>
  <si>
    <t>( Pesos )</t>
  </si>
  <si>
    <t>CONCEPTO</t>
  </si>
  <si>
    <t>RECAUDACIÓN</t>
  </si>
  <si>
    <t>VARIACIÓN RESPECTO A:</t>
  </si>
  <si>
    <t>OBTENIDO
ENE-DIC
2020</t>
  </si>
  <si>
    <t>ENE-DIC 2021</t>
  </si>
  <si>
    <t>RECAUDACIÓN ESTIMADA:</t>
  </si>
  <si>
    <t>ENERO-MARZO 2020</t>
  </si>
  <si>
    <t>ESTIMADA</t>
  </si>
  <si>
    <t>OBTENIDA</t>
  </si>
  <si>
    <t>IMPORTE</t>
  </si>
  <si>
    <t>%</t>
  </si>
  <si>
    <t xml:space="preserve"> %  Real * </t>
  </si>
  <si>
    <t>TOTAL</t>
  </si>
  <si>
    <t>Ingresos de Gestión</t>
  </si>
  <si>
    <t>Impuestos</t>
  </si>
  <si>
    <t>Contribuciones de Mejoras</t>
  </si>
  <si>
    <t>Derechos</t>
  </si>
  <si>
    <t xml:space="preserve">Productos </t>
  </si>
  <si>
    <t xml:space="preserve">Aprovechamientos  </t>
  </si>
  <si>
    <t>Participaciones,  Aportaciones, Convenios, Incentivos Derivados de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</si>
  <si>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</si>
  <si>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 xml:space="preserve">Participaciones </t>
  </si>
  <si>
    <t xml:space="preserve">Aportaciones                                          </t>
  </si>
  <si>
    <t>Convenios</t>
  </si>
  <si>
    <t>Incentivos Derivados de la Colaboración Fiscal</t>
  </si>
  <si>
    <t xml:space="preserve">                    </t>
  </si>
  <si>
    <t xml:space="preserve"> </t>
  </si>
  <si>
    <t>Fondos Distintos de Aportaciones</t>
  </si>
  <si>
    <t>Transferencias, Asignaciones, Subsidios y Subvenciones, y Pensiones y Jubilaciones</t>
  </si>
  <si>
    <t>Otros Ingresos y Beneficios</t>
  </si>
  <si>
    <t>N/R</t>
  </si>
  <si>
    <t>Ingresos Derivados de Financiamiento</t>
  </si>
  <si>
    <r>
      <rPr>
        <b/>
        <sz val="7"/>
        <rFont val="Arial"/>
        <family val="2"/>
      </rPr>
      <t>*</t>
    </r>
    <r>
      <rPr>
        <sz val="7"/>
        <rFont val="Arial"/>
        <family val="2"/>
      </rPr>
      <t xml:space="preserve"> Deflactado de acuerdo al Indice Nacional de Precios al Consumidor (INPC)</t>
    </r>
  </si>
  <si>
    <t>N/R:No Representativo</t>
  </si>
  <si>
    <t xml:space="preserve">INGRESOS DEL SECTOR PUBLICO PRESUPUESTARIO  </t>
  </si>
  <si>
    <t>( Miles de Pesos )</t>
  </si>
  <si>
    <t>ENERO - JULIO 2004</t>
  </si>
  <si>
    <t>NOVIEMBRE/DICIEMBRE 2004</t>
  </si>
  <si>
    <t>Ingresos Propios</t>
  </si>
  <si>
    <t>Participaciones e Incentivos Federales</t>
  </si>
  <si>
    <t>Fondos de Aportaciones Federales ( Ramo 33 )</t>
  </si>
  <si>
    <t xml:space="preserve">Transferencias  por Convenios de Coordinación </t>
  </si>
  <si>
    <t xml:space="preserve">Transferencias por Convenios de Coordinación </t>
  </si>
  <si>
    <t>Programa de Apoyo para el Fortalecimiento de las Entidades Federativas ( PAFEF- Ramo 39 )</t>
  </si>
  <si>
    <t>Fideicomiso para la Infraestructura en los Estados (FIES)</t>
  </si>
  <si>
    <t>Fideicomiso para la Infraestructura en los Estados ( FIES )</t>
  </si>
  <si>
    <t xml:space="preserve">Ingresos derivados de Entidades del Sector Paraestatal </t>
  </si>
  <si>
    <t>Ingresos derivados de Entidades del Sector Paraestatal</t>
  </si>
  <si>
    <t>Ingresos por Empréstitos</t>
  </si>
  <si>
    <t>DEL  01 DE ENERO AL 31 DE DICIEMBRE DE 2021</t>
  </si>
  <si>
    <t>(  Pesos )</t>
  </si>
  <si>
    <t>ENE-DIC
2021</t>
  </si>
  <si>
    <t>Aportaciones</t>
  </si>
  <si>
    <t>Incentivos Derivados de la Colaboracion Fiscal</t>
  </si>
  <si>
    <t>IMPUESTOS</t>
  </si>
  <si>
    <t>ok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</si>
  <si>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</si>
  <si>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</si>
  <si>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</si>
  <si>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</si>
  <si>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</si>
  <si>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</si>
  <si>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</si>
  <si>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</t>
  </si>
  <si>
    <t>Impuesto Sobre la Adquisición de Vehículos  de Motor Usados</t>
  </si>
  <si>
    <t>Sobre la Prestación de Servicios de Hospedaje</t>
  </si>
  <si>
    <t xml:space="preserve">Impuestos Sobre Nóminas y Asimilables 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</si>
  <si>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</si>
  <si>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</si>
  <si>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</si>
  <si>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</si>
  <si>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Impuestos no Comprendidos en la Ley de Ingresos Vigente, Causados en Ejercicios Fiscales Anteriores Pendientes de Liquidación o Pago</t>
  </si>
  <si>
    <t>Otros Impuestos</t>
  </si>
  <si>
    <t>Para el Desarrollo Social</t>
  </si>
  <si>
    <t>*Deflactado de acuerdo al Indice Nacional de Precios al Consumidor (INPC)</t>
  </si>
  <si>
    <t>OTROS INGRESOS DE GESTIÓN</t>
  </si>
  <si>
    <t>DEL 01 DE ENERO AL 31 DE DICIEMBRE 2021</t>
  </si>
  <si>
    <t>Productos</t>
  </si>
  <si>
    <t>Aprovechamientos</t>
  </si>
  <si>
    <t>DEL  01 DE ENERO AL 31 DE DICIEMBRE 2021</t>
  </si>
  <si>
    <t>DERECHOS</t>
  </si>
  <si>
    <t>DERECHOS POR EL USO, GOCE, APROVECHAMIENTO O EXPLOTACIÓN DE BIENES DE DOMINIO PÚBLICO</t>
  </si>
  <si>
    <t>Secretaría de las Culturas  y Artes de Oaxaca</t>
  </si>
  <si>
    <t>Secretaría de Administración</t>
  </si>
  <si>
    <t>Secretaría de Turismo</t>
  </si>
  <si>
    <t>DERECHOS POR PRESTACIÓN DE SERVICIOS</t>
  </si>
  <si>
    <t>Administración Pública</t>
  </si>
  <si>
    <t>Comunes</t>
  </si>
  <si>
    <t>Secretaría General de Gobierno</t>
  </si>
  <si>
    <t>Protección Civil</t>
  </si>
  <si>
    <t xml:space="preserve">Servicios Secretaría General de Gobierno </t>
  </si>
  <si>
    <t>Secretaría de Seguridad Pública</t>
  </si>
  <si>
    <t>Servicios que presta la Secretaría de Seguridad Pública</t>
  </si>
  <si>
    <t xml:space="preserve">Secretaría de Salud </t>
  </si>
  <si>
    <t>Vigilancia y Control Sanitario</t>
  </si>
  <si>
    <t>Atención en Salud</t>
  </si>
  <si>
    <t>Secretaría de las Infraestructruras y el Ordenamiento Territorial Sustentable</t>
  </si>
  <si>
    <t>Servicios relacionados con Obra Pública y Regularización de la Tenencia de la Tierra</t>
  </si>
  <si>
    <t>Secretaría de Movilidad</t>
  </si>
  <si>
    <t>Transporte Público</t>
  </si>
  <si>
    <t>Control Vehicular</t>
  </si>
  <si>
    <t>Secretaría de las Culturas y Artes de Oaxaca</t>
  </si>
  <si>
    <t>Servicios que presta la Secretaría de las Culturas y Artes de Oaxaca</t>
  </si>
  <si>
    <t>Secretaría de Bienestar del Estado de Oaxaca</t>
  </si>
  <si>
    <t>Atencíon Social</t>
  </si>
  <si>
    <t>Secretaría de Desarrollo  Agropecuario, Forestal, Pesca y Acuacultura</t>
  </si>
  <si>
    <t>Control Zoosanitario</t>
  </si>
  <si>
    <t>Secretaría de Finanzas</t>
  </si>
  <si>
    <t>Fiscales</t>
  </si>
  <si>
    <t>Catastrales</t>
  </si>
  <si>
    <t>Constancias y Permisos</t>
  </si>
  <si>
    <t>Otros Servicios de la Secretaría de Administración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</si>
  <si>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</si>
  <si>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</si>
  <si>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</si>
  <si>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</si>
  <si>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</si>
  <si>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</si>
  <si>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</si>
  <si>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 xml:space="preserve">Secretaría de Turismo </t>
  </si>
  <si>
    <t>Eventos Lunes del Cerro</t>
  </si>
  <si>
    <t>Secretaría de Medio Ambiente, Energías y Desarrollo Sustentable</t>
  </si>
  <si>
    <t xml:space="preserve">Ecológicos </t>
  </si>
  <si>
    <t>Consejería Jurídica del Gobierno del Estado</t>
  </si>
  <si>
    <t>Registro Civil</t>
  </si>
  <si>
    <t>Instituto Registral</t>
  </si>
  <si>
    <t>Notarial</t>
  </si>
  <si>
    <t xml:space="preserve">Publicaciones </t>
  </si>
  <si>
    <t>Serivicos de la Consejería</t>
  </si>
  <si>
    <t xml:space="preserve"> POR LOS SERVICIOS QUE SE PRESTAN EN MATERIA EDUCATIVA</t>
  </si>
  <si>
    <t>Educación Básica</t>
  </si>
  <si>
    <t>Educación  Media Superior</t>
  </si>
  <si>
    <t>Sistema de Estudios Tecnológicos</t>
  </si>
  <si>
    <t>Sistema de Universidades Estatales de Oaxaca</t>
  </si>
  <si>
    <t>OTROS DERECHOS</t>
  </si>
  <si>
    <t>ACCESORIOS</t>
  </si>
  <si>
    <t>Derechos no comprendidos en la Ley de Ingresos vigente, causados en ejercicios fiscales anteriores pendientes de liquidacion o pago</t>
  </si>
  <si>
    <t>PRODUCTOS</t>
  </si>
  <si>
    <t>OK</t>
  </si>
  <si>
    <t>Productos Financieros Estatales</t>
  </si>
  <si>
    <t>APROVECHAMIENTOS</t>
  </si>
  <si>
    <t>Multas</t>
  </si>
  <si>
    <t xml:space="preserve">Indeminizaciones </t>
  </si>
  <si>
    <t xml:space="preserve">Reintegros </t>
  </si>
  <si>
    <t>Otros aprovechamientos</t>
  </si>
  <si>
    <t>Aprovechamientos Patrimoniales</t>
  </si>
  <si>
    <t>Accesorios de Aprovechamientos</t>
  </si>
  <si>
    <t>Aprovechamientos no comprendidos en la Ley de Ingresos vigente causados en ejercicios fiscales anteriores pendientes de liquidacion o pago</t>
  </si>
  <si>
    <t xml:space="preserve"> TOTAL                                                                                   </t>
  </si>
  <si>
    <t>PARTICIPACIONES, APORTACIONES, CONVENIOS, INCENTIVOS DERIVADOS DE LA COLABORACIÓN FISCAL Y FONDOS DISTINTOS DE APORTACIONES, TRANSFERENCIAS, ASIGNACIONES, SUBSIDIOS Y SUBVENCIONES, Y PENSIONES Y JUBILACIONES</t>
  </si>
  <si>
    <t>1=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</si>
  <si>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</si>
  <si>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</si>
  <si>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</si>
  <si>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</si>
  <si>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</si>
  <si>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>Fondo de Compensación</t>
  </si>
  <si>
    <t xml:space="preserve">Fondo del Impuesto Sobre la Renta </t>
  </si>
  <si>
    <t>Fondo  de Aportaciones para la Nómina Educativa y Gasto operativo</t>
  </si>
  <si>
    <t>Fondo de Aportaciones para los Servicios de Salud</t>
  </si>
  <si>
    <t>Fondo de Aportaciones para la Infraestructura Social</t>
  </si>
  <si>
    <t xml:space="preserve">     Municipal</t>
  </si>
  <si>
    <t xml:space="preserve">     Estatal</t>
  </si>
  <si>
    <t xml:space="preserve">Fondo de Aportaciones para el Fortalecimiento de los Municipios y de las Demarcaciones Territoriales del Distrito Federal 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</si>
  <si>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</si>
  <si>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</si>
  <si>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</si>
  <si>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 FAFEF )</t>
  </si>
  <si>
    <t>Impuesto sobre Automóviles Nuevos</t>
  </si>
  <si>
    <t xml:space="preserve">Actos de Fiscalización </t>
  </si>
  <si>
    <t>Otros Incentivos</t>
  </si>
  <si>
    <t xml:space="preserve">Retenciones  de  5  al Millar </t>
  </si>
  <si>
    <t>ZOFEMAT</t>
  </si>
  <si>
    <t>Indemniz. Ch devuelto 20%</t>
  </si>
  <si>
    <t>Multas Federales no Fiscales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</si>
  <si>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</si>
  <si>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</si>
  <si>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Impuestos a las Ventas Finales de Gasolinas y Diesel</t>
  </si>
  <si>
    <t xml:space="preserve">Incentivo Régimen de Incorporación Fiscal </t>
  </si>
  <si>
    <t xml:space="preserve">Fondo de Compensación del Impuesto sobre Automóviles Nuevos </t>
  </si>
  <si>
    <t>Fondo de Compensación del Régimen de Pequeños Contribuyentes y Régimen de Intermedios</t>
  </si>
  <si>
    <t>Impuesto sobre tenencia federal</t>
  </si>
  <si>
    <t xml:space="preserve">Del Régimen de Pequeños Contribuyentes </t>
  </si>
  <si>
    <t>Del Régimen Intermedio de las Personas Físicas con Actividades Empresariales</t>
  </si>
  <si>
    <t>Fondo para Entidades Federativas y Municipios productores de hidrocarburos</t>
  </si>
  <si>
    <t xml:space="preserve">Fondo para el Desarrollo Regional Sustentable de Estados y Municipios Mineros (Fondo Minero) </t>
  </si>
  <si>
    <t>PARTICIPACIONES</t>
  </si>
  <si>
    <t xml:space="preserve">PARTICIPACIONES </t>
  </si>
  <si>
    <t>APORTACIONES</t>
  </si>
  <si>
    <t>CONVENIOS</t>
  </si>
  <si>
    <t>DEL 1 DE ENERO  AL 31 DE DICIEMBRE DE 2021</t>
  </si>
  <si>
    <t>PROGRAMA DE REGISTRO E IDENTIFICACIÓN DE POBLACIÓN : FORTALECIMIENTO DEL REGISTRO CIVIL 2021 (RAMO 04)</t>
  </si>
  <si>
    <t>PROYECTO AVGM/OAX/M1/SMO/29 (RAMO 04)</t>
  </si>
  <si>
    <t>SUBSIDIO COMISIÓN NACIONAL DE BÚSQUEDA DE PERSONAS 2021- RECURSOS  (RAMO 04)</t>
  </si>
  <si>
    <t>CAPUFE 2020 (RAMO 09)</t>
  </si>
  <si>
    <t>CAPUFE 2021 (RAMO 09)</t>
  </si>
  <si>
    <t>PROGRAMA EXPANSION DE LA EDUCACION INICIAL (PEEI) 2020 (RAMO 11)</t>
  </si>
  <si>
    <t>PRODEP 2021 (RAMO 11)</t>
  </si>
  <si>
    <t>PROGRAMA NACIONAL DE INGLÉS 2021 (RAMO 11)</t>
  </si>
  <si>
    <t xml:space="preserve"> PROGRAMA FORTALECIMIENTO A LOS SERVICIOS DE EDUCACIÓN ESPECIAL 2021 (RAMO 11)</t>
  </si>
  <si>
    <t>PROGRAMA EXPANSIÓN DE LA EDUCACIÓN INICIAL 2021 (RAMO 11)</t>
  </si>
  <si>
    <t>NACIONALES CONADE 2021 (RAMO 11)</t>
  </si>
  <si>
    <t>PROGRAMA EDUCACION PARA ADULTOS (INEA) 2021 (RAMO 11)</t>
  </si>
  <si>
    <t>MODELOS DE CRECIMIENTO Y RENDIMIENTO EN BOSQUES BAJO MANEJO FORESTAL DE PINUS RUDIS ENDL, EN OAXACA 2021 (RAMO 11)</t>
  </si>
  <si>
    <t xml:space="preserve"> MODELOS ALOMÉTRICOS PARA ESTIMAR BIOMASA Y VOLUMEN EN REGENERACIÓN NATURAL DE PINUS OAXACANA MIROV EN LA REGIÓN MIXTECA DE OAXACA 2021 (RAMO 11)</t>
  </si>
  <si>
    <t>USO DE MEJORADORES BIOLÓGICOS EN EL CULTIVO DE TRES RAZAS NATIVAS DE MAÍZ DE LA MIXTECA OAXAQUEÑA 2021 (RAMO 11)</t>
  </si>
  <si>
    <t>PREMIO ESTATAL DEL DEPORTE 2021 (RAMO 11)</t>
  </si>
  <si>
    <t>PRODEP UMAR 2021 (RAMO 11)</t>
  </si>
  <si>
    <t>PRODEP UNPA 2021 (RAMO 11)</t>
  </si>
  <si>
    <t>UNIVERSIDAD AUTÓNOMA COMUNAL DE OAXACA 2021 (RAMO 11)</t>
  </si>
  <si>
    <t>PROGRAMA S300 FORTALECIMIENTO A LA EXCELENCIA EDUCATIVA 2021 (RAMO 11)</t>
  </si>
  <si>
    <t xml:space="preserve"> ENCUENTRO NACIONAL DEPORTIVO INDIGENA 2021 (RAMO 11)</t>
  </si>
  <si>
    <t>U080 APOYO A CENTROS Y ORGANIZACIONES DE EDUCACION 295 MDP 2021 (RAMO 11)</t>
  </si>
  <si>
    <t>U080 APOYO A CENTROS Y ORGANIZACIONES DE EDUCACIÓN 35 MDP 2021 (RAMO 11)</t>
  </si>
  <si>
    <t>FONDO DE PROTECCION CONTRA GASTOS CATASTROFICOS 2014 CENTRO ESTATAL DE ONCOLOGIA Y RADIOTERAPIA DE OAXACA DE JUAREZ (RAMO 12)</t>
  </si>
  <si>
    <t>PROGRAMA VIH SIDA E ITS RAMO 12 2020 (RAMO 12)</t>
  </si>
  <si>
    <t>AFASPE 2021 (RAMO 12)</t>
  </si>
  <si>
    <t>PROGRAMA E023 ATENCIÓN A LA SALUD 2021 (RAMO 12)</t>
  </si>
  <si>
    <t>FORTALECIMIENTO A LA ATENCIÓN MÉDICA (FAM) 2021 (RAMO 12)</t>
  </si>
  <si>
    <t xml:space="preserve"> INSABI PRESTACIÓN GRATUITA DE SERVICIOS DE SALUD, MEDICAMENTOS Y DEMÁS INSUMOS ASOCIADOS 2021 (RAMO 12)</t>
  </si>
  <si>
    <t>PROGRAMA DE ATENCIÓN A PERSONAS CON DISCAPACIDAD PROYECTO ADQUISICIÓN Y DONACIÓN DE AYUDAS FUNCIONALES PARA PERSONAS CON DISCAPACIDAD DEL ESTADO DE OAXACA 2021. (RAMO 12)</t>
  </si>
  <si>
    <t>PROGRAMA E025 PREVENCIÓN Y TRATAMIENTO DE LAS ADICCIONES 2021 (RAMO 12)</t>
  </si>
  <si>
    <t>PROGRAMA DE ATENCIÓN A PERSONAS CON DISCAPACIDAD PROYECTO EQUIPAMIENTO DE LA UNIDAD BASICA DE REHABILITACION DEL MUNICIPIO DE SANTA MARIA COLOTEPEC EN EL ESTADO DE OAXACA 2021 (RAMO 12)</t>
  </si>
  <si>
    <t>COFEPRIS 2021 (RAMO 12)</t>
  </si>
  <si>
    <t>FORTALECIMIENTO DEL SISTEMA PÚBLICO DE SALUD DEL ESTADO DE OAXACA EN BENEFICIO DE LAS PERSONAS SIN SEGURIDAD SOCIAL 2021 (RAMO 12)</t>
  </si>
  <si>
    <t>MANTENIMIENTO DE UNIDADES MÉDICAS DE 1ER. NIVEL, PROGRAMA E023/2021 (RAMO 12)</t>
  </si>
  <si>
    <t>SUBSIDIO PARA EL FORTALECIMIENTO PREFERENTEMENTE DEL 1ER. NIVEL E023/2021 (RAMO 12)</t>
  </si>
  <si>
    <t>ZOFEMAT (RAMO 16)</t>
  </si>
  <si>
    <t>PROGRAMA DE AGUA POTABLE, DRENAJE Y TRATAMIENTO (PROAGUA) 2021 (RAMO 16)</t>
  </si>
  <si>
    <t>PROGRAMA REHABILITACIÓN TECNIFICACIÓN Y EQUIPAMIENTO DE UNIDADES DE RIEGO 2021 (RAMO 16)</t>
  </si>
  <si>
    <t>ORGANIZACIÓN Y FORTALECIMIENTO DE UNIDADES DE RIEGO 2021 (RAMO 16)</t>
  </si>
  <si>
    <t>PROGRAMA E005 CAPACITACIÓN AMBIENTAL Y DESARROLLO SUSTENTABLE EN RELACIÓN A LAS ACCIONES DE CULTURA DEL AGUA 2021 (RAMO 16)</t>
  </si>
  <si>
    <t>PAIMEF 2021 (RAMO 20)</t>
  </si>
  <si>
    <t>PROGRAMA DE MODERNIZACION DE LOS REGISTROS PUBLICOS DE LA PROPIEDAD Y CATASTROS 2021 (RAMO 20)</t>
  </si>
  <si>
    <t>FEIEF 2020 (RAMO 23)</t>
  </si>
  <si>
    <t>ARMONIZACION CONTABLE 2021 (RAMO 23)</t>
  </si>
  <si>
    <t>FONDO DE ESTABILIZACIÓN DE LOS INGRESOS DE LAS ENTIDADES FEDERATIVAS 2021 (RAMO 23)</t>
  </si>
  <si>
    <t>GENES CENTRALES DE HIPOXIA UNPA 2018 (RAMO 38)</t>
  </si>
  <si>
    <t>PROYECTO  DENOMINADO ESTUDIO DE PELICULAS FOTOCATALITICAS DEPOSITADAS EN LA SUPERFICIE DE CERAMICA A BASE DE OXIDO DE ESTAÑO CONACYT UTM 2019 (RAMO 38)</t>
  </si>
  <si>
    <t>EL IMPACTO DE LAS ACTIVIDADES TURISTICAS SOBRE EL PATROMONIO CULTURAL INTANGIBLE 2019 (RAMO 38)</t>
  </si>
  <si>
    <t>SINTESIS DE NUEVAS ARILPIPERAZINAS Y EVALUACION DE SU ACTIVIDAD ANTIBACTERIANA 2019 (RAMO 38)</t>
  </si>
  <si>
    <t>DILUCIDACIÓN DEL MECANISMO DE ACCIÓN IN VITRO DE PLANTAS MEDICINALES UTILIZADAS EN OAXACA CONTRA EL VENENO DEL ALACRÁN CONACYT  2019 (RAMO 38)</t>
  </si>
  <si>
    <t>CONSUMO DE ALIMENTOS Y PLATILLOS LOCALES SALUDABLES EN POBLACIÓN INFANTIL DE ESCUELAS PRIMARIAS EN TEOTITLÁN DE FLORES MAGÓN, OAXACA CONACYT UNCA 2021 (RAMO 38)</t>
  </si>
  <si>
    <t>APOYO AL MANTENIMIENTO DE LA INFRAESTRUCTURA DE LOS LABORATORIOS DE BIOPROCESOS DE DIFRACCIÓN Y DE QUÍMICA INORGÁNICA CONACYT UNPA 2021. (RAMO 38)</t>
  </si>
  <si>
    <t>INTRODUCCIÓN AL FASCINANTE MUNDO DE LA ROBÓTICA CONACYT UNPA 2021 (RAMO 38)</t>
  </si>
  <si>
    <t>ASTRONOMIA MATEMATICAS Y CIENCIA DESDE EL PAPALOAPAN BAJO UN ENFOQUE MULTILINGUE CONACYT UNPA 2021(RAMO 38)</t>
  </si>
  <si>
    <t>FORTALECIMIENTO DE LA INFRAESTRUCTURA DEL INSTITUTO DE QUÍMICA APLICADA CONACYT UNPA 2021. (RAMO 38)</t>
  </si>
  <si>
    <t>MANTENIMIENTO DE LA INSTRUMENTACIÓN DEL LABORATORIO DE CROMATOGRAFÍA Y ESPECTROMETRÍA DE MASAS CONACYT UNPA 2021. (RAMO 38)</t>
  </si>
  <si>
    <t>GUELAGUETZA MULTIMEDIA DE CIENCIA (VIDEOTECA DE DIVULGACIÓN CIENTÍFICA) 2021 (RAMO 38)</t>
  </si>
  <si>
    <t>INCORPORACIÓN DE MUJERES INDÍGENAS A POSGRADOS PARA EL FORTALECIMIENTO REGIONAL DEL ESTADO DE OAXACA 2021 (RAMO 38)</t>
  </si>
  <si>
    <t>APOYO FINANCIERO LIBRAMIENTO SUR DE OAXACA (OTROS CONVENIOS )</t>
  </si>
  <si>
    <t>TEMPLO CATÓLICO DE TRINIDAD HUAXTEPEC (PNR) 2021 (RAMO 48)</t>
  </si>
  <si>
    <t>TEMPLO DE SAN FRANCISCO DE ASÍS, VILLA DE TALEA DE CASTRO (PNR) 2021 (RAMO 48)</t>
  </si>
  <si>
    <t>PALACIO MUNICIPAL DEL ESPINAL OAXACA (PNR) 2021 (RAMO 48)</t>
  </si>
  <si>
    <t>CASA DE LA CULTURA DEL ESPINAL OAXACA (PNR) 2021 (RAMO 48)</t>
  </si>
  <si>
    <t>ESTACIÓN DE FERROCARRIL, SAN PABLO HUIXTEPEC 2021 (RAMO 48)</t>
  </si>
  <si>
    <t>TEMPLO DE SANTO DOMINGO, SANTIAGO SUCHILQUITONGO 2021 (RAMO 48)</t>
  </si>
  <si>
    <t>EX FÁBRICA DE HILADOS Y TEJIDOS LA SOLEDAD VISTA HERMOSA (CENTRO DE LAS ARTES DE SAN AGUSTÍN), SAN AGUSTÍN ETLA 2021 (RAMO 48)</t>
  </si>
  <si>
    <t>PALACIO MUNICIPAL, SAN BARTOLO COYOTEPEC 2021 (RAMO 48)</t>
  </si>
  <si>
    <t xml:space="preserve"> (RAMO 48)CASA DE LA ESTACIÓN ZAACHILA, VILLA DE ZAACHILA 2021 (RAMO 48)</t>
  </si>
  <si>
    <t>MUSEO COMUNITARIO ATZOMPA, SANTA MARÍA ATZOMPA 2021 (RAMO 48)</t>
  </si>
  <si>
    <t>ESTACIÓN DEL FERROCARRIL DE OCOTLÁN, OCOTLÁN DE MORELOS 2021 (RAMO 48)</t>
  </si>
  <si>
    <t>TEMPLO DE SAN JOSÉ CHILTEPEC, SAN CARLOS YAUTEPEC 2021 (RAMO 48)</t>
  </si>
  <si>
    <t>TEMPLO DE SAN MIGUEL YOGOVANA, MIAHUATLÁN DE PORFIRIO DÍAZ 2021 (RAMO 48)</t>
  </si>
  <si>
    <t>TEMPLO DE SANTA LUCÍA MIAHUATLÁN, SANTA LUCIA MIAHUATLÁN 2021 (RAMO 48)</t>
  </si>
  <si>
    <t>TEMPLO DE SAN PABLO APÓSTOL, SAN PABLO COATLÁN 2021 (RAMO 48)</t>
  </si>
  <si>
    <t>TEMPLO DE SANTA CATARINA MÁRTIR, MIAHUATLÁN DE PORFIRIO DÍAZ 2021 (RAMO 48)</t>
  </si>
  <si>
    <t>CAPILLA DE SAN FRANCISCO MIAHUATLÁN, MIAHUATLÁN DE PORFIRIO DÍAZ 2021 (RAMO 48)</t>
  </si>
  <si>
    <t>TEMPLO DEL CARMEN MIAHUATLÁN, MIAHUATLÁN DE PORFIRIO DIAZ 2021 (RAMO 48)</t>
  </si>
  <si>
    <t>CAPILLA DEL PANTEÓN MUNICIPAL, SANTIAGO TILLO 2021 (RAMO 48)</t>
  </si>
  <si>
    <t>TEMPLO DE SAN ANDRÉS, SAN ANDRÉS NUXIÑO 2021 (RAMO 48)</t>
  </si>
  <si>
    <t>CASA DE LA PÓLVORA, HEROICA CIUDAD DE HUAJUAPAN DE LEÓN 2021 (RAMO 48)</t>
  </si>
  <si>
    <t>CASA DE LA CULTURA, HEROICA CIUDAD DE TLAXIACO 2021 (RAMO 48)</t>
  </si>
  <si>
    <t>TEMPLO Y EX CONVENTO DE TEPOSCOLULA, SAN PEDRO Y SAN PABLO TEPOSCOLULA 2021 (RAMO 48)</t>
  </si>
  <si>
    <t>CASA ODRIOZOLA, SAN PEDRO Y SAN PABLO TEPOSCOLULA 2021 (RAMO 48)</t>
  </si>
  <si>
    <t>BIBLIOTECA PÚBLICA MUNICIPAL MIXTEQUILLA, SANTA MARÍA MIXTEQUILLA 2021 (RAMO 48)</t>
  </si>
  <si>
    <t>MONTE DE PIEDAD, SANTO DOMINGO TEHUANTEPEC 2021 (RAMO 48)</t>
  </si>
  <si>
    <t>PORTAL SÍMBOLOS PATRIOS, HEROICA CIUDAD DE JUCHITÁN DE ZARAGOZA 2021 (RAMO 48)</t>
  </si>
  <si>
    <t>ESTACIÓN MOGOÑÉ, GUICHICOVI, SAN JUAN GUICHICOVI 2021 (RAMO 48)</t>
  </si>
  <si>
    <t>ESTACIÓN DE FERROCARRIL, CIUDAD IXTEPEC 2021 (RAMO 48)</t>
  </si>
  <si>
    <t>TEMPLO DE SANTA MARÍA DEL MAR, HEROICA CIUDAD DE JUCHITÁN DE ZARAGOZA 2021 (RAMO 48)</t>
  </si>
  <si>
    <t>TEMPLO DE NUESTRA SEÑORA DE LA LUZ, TUTUTEPEC VILLA DE MELCHOR OCAMPO 2021 (RAMO 48)</t>
  </si>
  <si>
    <t>TEMPLO DE SAN MIGUEL ARCÁNGEL, SAN MIGUEL TLACAMAMA 2021 (RAMO 48)</t>
  </si>
  <si>
    <t>TEMPLO DE SAN PEDRO JICAYÁN, SAN PEDRO JICAYÁN 2021 (RAMO 48)</t>
  </si>
  <si>
    <t>TEMPLO DE SANTA ELENA, SANTIAGO JAMILTEPEC 2021 (RAMO 48)</t>
  </si>
  <si>
    <t>TEMPLO DE SAN JUAN BAUTISTA, SAN JUAN CACAHUATEPEC 2021 (RAMO 48)</t>
  </si>
  <si>
    <t>TEMPLO DE SAN MARTIN OBISPO, SAN MARTIN TOXPAN 2021 (RAMO 48)</t>
  </si>
  <si>
    <t>PALACIO MUNICIPAL DE SANTA MARÍA SUCHIXTLÁN, SAN ANDRÉS SINAXTLA 2021 (RAMO 48)</t>
  </si>
  <si>
    <t>ANTIGUA PRESIDENCIA MUNICIPAL DE SAN JUAN BAUTISTA COIXTLAHUACA 2021 (RAMO 48)</t>
  </si>
  <si>
    <t>TEMPLO SANTA MARIA DE GUADALUPE, HUAJUAPAN DE LEÓN 2021 (RAMO 48)</t>
  </si>
  <si>
    <t>TEMPLO DE SANTA MARIA MAGDALENA, MAGDALENA CAÑADALTEPEC VILLA DE CHILAPA DE DIAZ 2021 (RAMO 48)</t>
  </si>
  <si>
    <t>APOYO A INSTITUCIONES ESTATALES DE CULTURA 2021 (RAMO 48)</t>
  </si>
  <si>
    <t xml:space="preserve"> CENTRO DE LAS ARTES DE SAN AGUSTÍN (MANTENIMIENTO) 2021 (RAMO 48)</t>
  </si>
  <si>
    <t>CASA DE LA CULTURA, SAN ANDRÉS CABECERA NUEVA, PAICE 2021 (RAMO 48)</t>
  </si>
  <si>
    <t>CASA DE CULTURA DE SAN MIGUEL PERAS, SAN MIGUEL PERAS, PAICE 2021 (RAMO 48)</t>
  </si>
  <si>
    <t>LITS YESS "CASA DEL PUEBLO" SAN PEDRO EL ALTO, PAICE 2021 (RAMO 48)</t>
  </si>
  <si>
    <t>CASA DE LA CULTURA DE SANTA MARIA DEL TULE, SANTA MARIA DEL TULE, PAICE 2021 (RAMO 48)</t>
  </si>
  <si>
    <t>XXIV FESTIVAL EDUARDO MATA 2021 (RAMO 48)</t>
  </si>
  <si>
    <t>CAPACITACIÓN INTEGRAL PARA EL FORTALECIMIENTO PRODUCTIVO DE LAS ARTESANÍAS DEL MUNICIPIO DE SAN JUAN COTZOCÓN 2021 (RAMO 48)</t>
  </si>
  <si>
    <t>RESTAURACIÓN DEL PALACIO MUNICIPAL DE LA HEROICA CIUDAD DE JUCHITÁN DE ZARAGOZA, OAXACA (3A. ETAPA) 2021. (RAMO 48)</t>
  </si>
  <si>
    <t>RECONSTRUCCIÓN DE LA CASA DE LA CULTURA DE JUCHITÁN DE ZARAGOZA, OAXACA (3A. ETAPA) 2021 (RAMO 48)</t>
  </si>
  <si>
    <t>RECONSTRUCCIÓN DEL PALACIO MUNICIPAL DE SAN PEDRO TAPANATEPEC, OAXACA (3A. ETAPA) 2021 (RAMO 48)</t>
  </si>
  <si>
    <t>RECONSTRUCCIÓN DEL PALACIO MUNICIPAL DE UNIÓN HIDALGO, OAXACA (3A. ETAPA) 2021 (RAMO 48)</t>
  </si>
  <si>
    <t>CENTRO DE LAS ARTES DE SAN AGUSTÍN PREMIOS CASA ZAPOTECO 2021 (RAMO 48)</t>
  </si>
  <si>
    <t>CENTRO DE LAS ARTES DE SAN AGUSTÍN (TERRITORIOS ENLAZADOS) 2021 (RAMO 48)</t>
  </si>
  <si>
    <t>PROGRAMA DE FORTALECIMIENTO A LA TRANSVERSALIDAD DE LA PERSPECTIVA DE GÉNERO 2021 (RAMO 47)</t>
  </si>
  <si>
    <t>FONDO PARA EL BIENESTAR Y EL AVANCE DE LAS MUJERES (FOBAM) 2021 (RAMO 47)</t>
  </si>
  <si>
    <t>PROYECTO PARA LA IMPLEMENTACIÓN DE LA SEGUNDA ETAPA DE LA REFORMA AL SISTEMA DE JUSTICIA LABORAL EN EL ESTADO DE OAXACA (RAMO 14)</t>
  </si>
  <si>
    <t xml:space="preserve">INCENTIVOS DERIVADOS DE LA COLABORACIÓN FISCAL </t>
  </si>
  <si>
    <t>Indem. Ch devuelto 20%</t>
  </si>
  <si>
    <t>TRANSFERENCIAS ASIGNACIONES, SUBSIDIOSY OTRAS AYUDAS</t>
  </si>
  <si>
    <t>DEL 1 DE ENERO AL 31 DE DICIEMBRE DE 2021</t>
  </si>
  <si>
    <t>UNIVERSIDAD DE LA SIERRA SUR 2021 (RAMO 11)</t>
  </si>
  <si>
    <t>SUBSIDIO COBAO 2021  (RAMO 11)</t>
  </si>
  <si>
    <t>UNIVERSIDAD DE LA SIERRA JUÁREZ 2021  (RAMO 11)</t>
  </si>
  <si>
    <t>UNIVERSIDAD DE LA CAÑADA 2021  (RAMO 11)</t>
  </si>
  <si>
    <t>UNIVERSIDAD DEL PAPALOAPAN 2021  (RAMO 11)</t>
  </si>
  <si>
    <t>COLEGIO SUPERIOR PARA LA EDUCACIÓN INTEGRAL INTERCULTURAL DE OAXACA 2021  (RAMO 11)</t>
  </si>
  <si>
    <t>UNIVERSIDAD TECNOLÓGICA DE LA MIXTECA 2021  (RAMO 11)</t>
  </si>
  <si>
    <t>CENTRO DE CAPACITACIÓN MUSICAL Y DESARROLLO DE LA CULTURA MIXE DEL ESTADO DE OAXACA (CECAM) 2021  (RAMO 11)</t>
  </si>
  <si>
    <t>UNIVERSIDAD DEL MAR 2021  (RAMO 11)</t>
  </si>
  <si>
    <t>SUBSIDIO CECYTEO 2021  (RAMO 11)</t>
  </si>
  <si>
    <t>SUBSIDIO ORDINARIO UABJO 2021  (RAMO 11)</t>
  </si>
  <si>
    <t>UNIVERSIDAD DEL ISTMO 2021  (RAMO 11)</t>
  </si>
  <si>
    <t>SUBSIDIO UNIVERSIDADES TECNOLOGICAS U006 2021  (RAMO 11)</t>
  </si>
  <si>
    <t>SUBSIDIO ICAPET 2021  (RAMO 11)</t>
  </si>
  <si>
    <t xml:space="preserve"> INSTITUTO TECNOLÓGICO SUPERIOR DE TEPOSCOLULA 2021  (RAMO 11)</t>
  </si>
  <si>
    <t>TELEBACHILLERATO COMUNITARIO 2021  (RAMO 11)</t>
  </si>
  <si>
    <t xml:space="preserve"> SUBSIDIO UNIVERSIDAD POLITÉCNICA U006 2021  (RAMO 11)</t>
  </si>
  <si>
    <t>INSTITUTO TECNOLÓGICO SUPERIOR DE SAN MIGUEL EL GRANDE 2021  (RAMO 11)</t>
  </si>
  <si>
    <t>SUBSIDIO FEDERAL APOYO PARA EL REGRESO A CLASES UNCA 2021  (RAMO 11)</t>
  </si>
  <si>
    <t>SUBSIDIO FEDERAL APOYO PARA EL REGRESO A CLASES UTM 2021  (RAMO 11)</t>
  </si>
  <si>
    <t>SUBSIDIO FEDERAL APOYO PARA EL REGRESO A CLASES UNSIS 2021  (RAMO 11)</t>
  </si>
  <si>
    <t>SUBSIDIO FEDERAL PARA EL REGRESO A CLASES UABJO 2021  (RAMO 11)</t>
  </si>
  <si>
    <t>SUBSIDIO FEDERAL APOYO PARA EL REGRESO A CLASES UNPA 2021  (RAMO 11)</t>
  </si>
  <si>
    <t>SUBSIDIO FEDERAL APOYO PARA EL REGRESO A CLASES UNSIJ 2021  (RAMO 11)</t>
  </si>
  <si>
    <t>SUBSIDIO FEDERAL APOYO PARA EL REGRESO A CLASES UMAR 2021  (RAMO 11)</t>
  </si>
  <si>
    <t>SUBSIDIO FEDERAL APOYO PARA EL REGRESO A CLASES UNISTMO 2021  (RAMO 11)</t>
  </si>
  <si>
    <t>OTROS INGRESOS Y BENEFICIOS</t>
  </si>
  <si>
    <t>Interes ganados de valores, Créditos, Bonos y Otros (Productos Financieros de Recursos Federales)</t>
  </si>
  <si>
    <t>Otros Ingresos</t>
  </si>
  <si>
    <t>CLASIFICACION POR TIPO Y OBJETO DE GASTO</t>
  </si>
  <si>
    <t>CUENTA PÚBLICA 2021</t>
  </si>
  <si>
    <t xml:space="preserve">DEVENGADO </t>
  </si>
  <si>
    <t>APROBADO</t>
  </si>
  <si>
    <t>TOTAL GENERAL</t>
  </si>
  <si>
    <t xml:space="preserve">GASTO CORRIENTE </t>
  </si>
  <si>
    <t>GASTO DE OPERACIÓN</t>
  </si>
  <si>
    <t xml:space="preserve">SERVICIOS PERSONALES </t>
  </si>
  <si>
    <t>MATERIALES Y SUMINISTROS</t>
  </si>
  <si>
    <t xml:space="preserve"> SERVICIOS GENERALES  </t>
  </si>
  <si>
    <t>TRANSFERENCIAS CORRIENTES</t>
  </si>
  <si>
    <t xml:space="preserve"> TRANSFERENCIAS, ASIGNACIONES, SUBSIDIOS Y OTRAS AYUDAS </t>
  </si>
  <si>
    <t>SERVICIOS PERSONALES</t>
  </si>
  <si>
    <t xml:space="preserve">SERVICIOS GENERALES </t>
  </si>
  <si>
    <t xml:space="preserve">SUBSIDIOS Y SUBVENCIONES </t>
  </si>
  <si>
    <t>AYUDAS SOCIALES</t>
  </si>
  <si>
    <t>DONATIVOS</t>
  </si>
  <si>
    <t xml:space="preserve"> PARTICIPACIONES Y APORTACIONES </t>
  </si>
  <si>
    <t>APORTACIÓN A FIDEICOMISOS</t>
  </si>
  <si>
    <t>GASTO DE CAPITAL</t>
  </si>
  <si>
    <t>INVERSIÓN PÚBLICA</t>
  </si>
  <si>
    <t xml:space="preserve"> BIENES MUEBLES, INMUEBLES E INTANGIBLES </t>
  </si>
  <si>
    <t xml:space="preserve"> INVERSIÓN PÚBLICA </t>
  </si>
  <si>
    <t xml:space="preserve">OBRA PÚBLICA </t>
  </si>
  <si>
    <t>ACCIONES PRODUCTIVAS</t>
  </si>
  <si>
    <t>ACCIONES DE FOMENTO</t>
  </si>
  <si>
    <t>TRANSFERENCIAS DE CAPITAL</t>
  </si>
  <si>
    <t>AMORTIZACIÓN DE LA DEUDA Y DISMINUCIÓN DE PASIVOS</t>
  </si>
  <si>
    <t xml:space="preserve"> DEUDA PÚBLICA </t>
  </si>
  <si>
    <t>ADEFAS</t>
  </si>
  <si>
    <t>PENSIONES Y JUBILACIONES</t>
  </si>
  <si>
    <t>CLASIFICACIÓN POR OBJETO DEL GASTO POR FUENTE DE FIANANCIAMIENTO</t>
  </si>
  <si>
    <t xml:space="preserve">ESTATAL </t>
  </si>
  <si>
    <t>RAMO 33</t>
  </si>
  <si>
    <t>FEDERAL</t>
  </si>
  <si>
    <t>DEVENGADO</t>
  </si>
  <si>
    <t xml:space="preserve"> MATERIALES Y SUMINISTROS </t>
  </si>
  <si>
    <t>RESUMEN POR FINALIDAD</t>
  </si>
  <si>
    <t>GOBIERNO</t>
  </si>
  <si>
    <t>LEGISLACIÓN</t>
  </si>
  <si>
    <t>JUSTICIA</t>
  </si>
  <si>
    <t>COORDINACIÓN  DE LA POLÍTICA DE GOBIERNO</t>
  </si>
  <si>
    <t>ASUNTOS FINANCIEROS Y HACENDARIOS</t>
  </si>
  <si>
    <t>ASUNTOS DE ORDEN PÚBLICO Y DE SEGURIDAD INTERIOR</t>
  </si>
  <si>
    <t>OTROS SERVICIOS GENERALES</t>
  </si>
  <si>
    <t>RESUMEN POR FINALIDAD-FUNCION POR FUENTE DE FINANCIAMIENTO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</si>
  <si>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</si>
  <si>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</si>
  <si>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</si>
  <si>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</si>
  <si>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</si>
  <si>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</si>
  <si>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</si>
  <si>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</si>
  <si>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</si>
  <si>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</si>
  <si>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</si>
  <si>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</si>
  <si>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</si>
  <si>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</si>
  <si>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</si>
  <si>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NO CLASIFICADAS EN FUNCIONES ANTERIORES</t>
  </si>
  <si>
    <t>TRANSACCIONES DE LA DEUDA PUBLICA/COSTO FINANCIERO DE LA DEUDA</t>
  </si>
  <si>
    <t>TRANSFERENCIAS, PARTICIPACIONES Y APORTACIONES ENTRE DIFERENTES NIVELES Y ORDENES DE GOBIERNO</t>
  </si>
  <si>
    <t>ADEUDOS DE EJERCICIOS FISCALES ANTERIORES</t>
  </si>
  <si>
    <t>RESUMEN POR EJE</t>
  </si>
  <si>
    <t>OAXACA INCLUYENTE CON EL DESARROLLO SOCIAL</t>
  </si>
  <si>
    <t>OAXACA MODERNO Y TRANSPARENTE</t>
  </si>
  <si>
    <t>OAXACA SEGURO</t>
  </si>
  <si>
    <t>OAXACA PRODUCTIVO E INNOVADOR</t>
  </si>
  <si>
    <t>OAXACA SUSTENTABLE</t>
  </si>
  <si>
    <t>RESUMEN POR EJE-TEMA</t>
  </si>
  <si>
    <t>VIVIENDA</t>
  </si>
  <si>
    <t>ACCESO A LA ALIMENTACIÓN</t>
  </si>
  <si>
    <t>INCLUSIÓN ECONÓMICA</t>
  </si>
  <si>
    <t>GRUPOS EN SITUACIÓN DE VULNERABILIDAD</t>
  </si>
  <si>
    <t>MIGRANTES</t>
  </si>
  <si>
    <t>CULTURA FÍSICA Y DEPORTE</t>
  </si>
  <si>
    <t>CULTURA Y ARTE</t>
  </si>
  <si>
    <t>ADMINISTRACIÓN MODERNA</t>
  </si>
  <si>
    <t>COORDINACIÓN INSTITUCIONAL</t>
  </si>
  <si>
    <t>GESTIÓN PARA RESULTADOS</t>
  </si>
  <si>
    <t>FINANZAS PÚBLICAS</t>
  </si>
  <si>
    <t>TRANSPARENCIA Y RENDICIÓN DE CUENTAS</t>
  </si>
  <si>
    <t>DESARROLLO INSTITUCIONAL MUNICIPAL</t>
  </si>
  <si>
    <t>SEGURIDAD CIUDADANA</t>
  </si>
  <si>
    <t>PROCURACIÓN DE JUSTICIA</t>
  </si>
  <si>
    <t>DERECHOS HUMANOS</t>
  </si>
  <si>
    <t>GOBERNABILIDAD Y PAZ SOCIAL</t>
  </si>
  <si>
    <t xml:space="preserve">PREVENCIÓN Y PROTECCIÓN CONTRA DESASTRES </t>
  </si>
  <si>
    <t>PRODUCTIVIDAD AGROPECUARIA</t>
  </si>
  <si>
    <t>PESCA Y ACUICULTURA</t>
  </si>
  <si>
    <t>COMUNICACIONES Y TRANSPORTES</t>
  </si>
  <si>
    <t>IMPULSO A LA ECONOMÍA Y ZONAS ECONÓMICAS ESPECIALES</t>
  </si>
  <si>
    <t>MEDIO AMBIENTE Y BIODIVERSIDAD</t>
  </si>
  <si>
    <t>DESARROLLO FORESTAL</t>
  </si>
  <si>
    <t>RESIDUOS SOLIDOS</t>
  </si>
  <si>
    <t>ENERGÍAS ALTERNATIVAS</t>
  </si>
  <si>
    <t>ORDENAMIENTO TERRITORIAL</t>
  </si>
  <si>
    <t>CLASIFICACIÓN ADMINISTRATIVA</t>
  </si>
  <si>
    <t>ADMINISTRACIÓN PÚBLICA CENTRALIZADA</t>
  </si>
  <si>
    <t>PODER LEGISLATIVO</t>
  </si>
  <si>
    <t>PODER JUDICIAL</t>
  </si>
  <si>
    <t>ÓRGANOS AUTÓNOMOS</t>
  </si>
  <si>
    <t>ORGANISMOS PÚBLICOS DESCENTRALIZADOS</t>
  </si>
  <si>
    <t>FIDEICOMISOS PÚBLICOS</t>
  </si>
  <si>
    <t>INSTITUCIONES PÚBLICAS DE SEGURIDAD SOCIAL</t>
  </si>
  <si>
    <t>MUNICIPIOS</t>
  </si>
  <si>
    <t>GUBERNATURA</t>
  </si>
  <si>
    <t>SECRETARÍA GENERAL DE GOBIERNO</t>
  </si>
  <si>
    <t>SECRETARÍA DE SEGURIDAD PÚBLICA</t>
  </si>
  <si>
    <t>SECRETARÍA DE LAS INFRAESTRUCTURAS Y EL ORDENAMIENTO TERRITORIAL SUSTENTABLE</t>
  </si>
  <si>
    <t>SECRETARÍA DE MOVILIDAD</t>
  </si>
  <si>
    <t>SECRETARÍA DE LAS CULTURAS Y ARTES DE OAXACA</t>
  </si>
  <si>
    <t>SECRETARÍA DE BIENESTAR DEL ESTADO DE OAXACA</t>
  </si>
  <si>
    <t>SECRETARÍA DE PUEBLOS INDÍGENAS Y AFROMEXICANO</t>
  </si>
  <si>
    <t>SECRETARÍA DE DESARROLLO AGROPECUARIO, PESCA Y ACUACULTURA</t>
  </si>
  <si>
    <t>SECRETARÍA DE FINANZAS</t>
  </si>
  <si>
    <t>INVERSIÓN, PREVISIÓN Y PARIPASSU</t>
  </si>
  <si>
    <t>SECRETARÍA DE FINANZAS-NORMATIVA</t>
  </si>
  <si>
    <t>SECRETARÍA DE ADMINISTRACIÓN</t>
  </si>
  <si>
    <t>SECRETARÍA DE ADMINISTRACIÓN-DIRECCIÓN DE RECURSOS HUMANOS</t>
  </si>
  <si>
    <t>SECRETARÍA DE LA CONTRALORÍA Y TRANSPARENCIA GUBERNAMENTAL</t>
  </si>
  <si>
    <t xml:space="preserve">JEFATURA DE LA GUBERNATURA (EXTINTA) </t>
  </si>
  <si>
    <t>CONSEJERÍA JURÍDICA DEL GOBIERNO DEL ESTADO</t>
  </si>
  <si>
    <t>COORDINACIÓN GENERAL DE EDUCACIÓN MEDIA SUPERIOR Y SUPERIOR, CIENCIA Y TECNOLOGÍA</t>
  </si>
  <si>
    <t>COORDINACIÓN GENERAL DE ENLACE FEDERAL Y RELACIONES INTERNACIONALES</t>
  </si>
  <si>
    <t>COORDINACIÓN GENERAL DE COMUNICACIÓN SOCIAL Y VOCERÍA DEL GOBIERNO DEL ESTADO</t>
  </si>
  <si>
    <t>COORDINACIÓN PARA LA ATENCIÓN DE LOS DERECHOS HUMANOS</t>
  </si>
  <si>
    <t>COORDINACIÓN GENERAL DEL COMITÉ ESTATAL DE PLANEACIÓN PARA EL DESARROLLO DE OAXACA</t>
  </si>
  <si>
    <t>SECRETARIADO EJECUTIVO DEL SISTEMA ESTATAL DE SEGURIDAD PÚBLICA</t>
  </si>
  <si>
    <t>SECRETARÍA DE ECONOMÍA</t>
  </si>
  <si>
    <t>SECRETARÍA DE TURISMO</t>
  </si>
  <si>
    <t>SECRETARÍA DE LAS MUJERES DE OAXACA</t>
  </si>
  <si>
    <t>SECRETARÍA DEL MEDIO AMBIENTE, ENERGÍAS Y DESARROLLO SUSTENTABLE</t>
  </si>
  <si>
    <t xml:space="preserve">TOTAL </t>
  </si>
  <si>
    <t>CONGRESO DEL ESTADO</t>
  </si>
  <si>
    <t>ÓRGANO SUPERIOR DE FISCALIZACIÓN DEL ESTADO DE OAXACA</t>
  </si>
  <si>
    <t>TRIBUNAL SUPERIOR DE JUSTICIA</t>
  </si>
  <si>
    <t>CONSEJO DE LA JUDICATURA</t>
  </si>
  <si>
    <t>DEFENSORÍA DE LOS DERECHOS HUMANOS DEL PUEBLO DE OAXACA</t>
  </si>
  <si>
    <t>INSTITUTO ESTATAL ELECTORAL Y DE PARTICIPACIÓN CIUDADANA DE OAXACA</t>
  </si>
  <si>
    <t>UNIVERSIDAD AUTÓNOMA "BENITO JUÁREZ" DE OAXACA</t>
  </si>
  <si>
    <t>COMISIÓN ESTATAL DE ARBITRAJE MÉDICO DE OAXACA</t>
  </si>
  <si>
    <t>ÓRGANO GARANTE DE ACCESO A LA INFORMACIÓN PÚBLICA, TRANSPARENCIA, PROTECCIÓN DE DATOS PERSONALES Y BUEN GOBIERNO DEL ESTADO DE OAXACA.</t>
  </si>
  <si>
    <t>FISCALÍA GENERAL DEL ESTADO DE OAXACA</t>
  </si>
  <si>
    <t>TRIBUNAL ELECTORAL DEL ESTADO DE OAXACA</t>
  </si>
  <si>
    <t>TRIBUNAL DE JUSTICIA ADMINISTRATIVA DEL ESTADO DE OAXACA</t>
  </si>
  <si>
    <t>UNIVERSIDAD AUTÓNOMA COMUNAL DE OAXACA</t>
  </si>
  <si>
    <t>CAMINOS Y AEROPISTAS DE OAXACA</t>
  </si>
  <si>
    <t>CASA DE LA CULTURA OAXAQUEÑA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</si>
  <si>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</si>
  <si>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</si>
  <si>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</si>
  <si>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</si>
  <si>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ESTATAL DE CULTURA FÍSICA Y DEPORTE</t>
  </si>
  <si>
    <t>COMISIÓN ESTATAL DE VIVIENDA</t>
  </si>
  <si>
    <t>COMISIÓN ESTATAL DEL AGUA</t>
  </si>
  <si>
    <t>COMISIÓN ESTATAL FORESTAL</t>
  </si>
  <si>
    <t>COMISIÓN ESTATAL PARA LA PLANEACIÓN DE LA EDUCACIÓN SUPERIOR EN EL ESTADO DE OAXACA</t>
  </si>
  <si>
    <t>COMISIÓN ESTATAL PARA LA PLANEACIÓN Y PROGRAMACIÓN DE LA EDUCACIÓN MEDIA SUPERIOR DEL ESTADO DE OAXACA</t>
  </si>
  <si>
    <t>COMISIÓN PARA LA REGULARIZACIÓN DE LA TENENCIA DE LA TIERRA URBANA DEL ESTADO DE OAXACA</t>
  </si>
  <si>
    <t>CONSEJO ESTATAL PARA LA PREVENCIÓN Y CONTROL DEL SIDA</t>
  </si>
  <si>
    <t>CONSEJO OAXAQUEÑO DE CIENCIA, TECNOLOGÍA E INNOVACIÓN.</t>
  </si>
  <si>
    <t>COORDINACIÓN ESTATAL DE PROTECCIÓN CIVIL DE OAXACA</t>
  </si>
  <si>
    <t>CORPORACIÓN OAXAQUEÑA DE RADIO Y TELEVISIÓN</t>
  </si>
  <si>
    <t>DIRECCIÓN GENERAL DE POBLACIÓN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</si>
  <si>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</si>
  <si>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</si>
  <si>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</si>
  <si>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</si>
  <si>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</si>
  <si>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</si>
  <si>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</si>
  <si>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DE INFRAESTRUCTURA FÍSICA EDUCATIVA</t>
  </si>
  <si>
    <t>INSTITUTO OAXAQUEÑO DE ATENCIÓN AL MIGRANTE</t>
  </si>
  <si>
    <t>INSTITUTO OAXAQUEÑO DE LAS ARTESANÍAS</t>
  </si>
  <si>
    <t>INSTITUTO TECNOLÓGICO SUPERIOR DE SAN MIGUEL EL GRANDE</t>
  </si>
  <si>
    <t>INSTITUTO TECNOLÓGICO SUPERIOR DE TEPOSCOLULA</t>
  </si>
  <si>
    <t>NOVAUNIVERSITAS</t>
  </si>
  <si>
    <t>SERVICIOS DE AGUA POTABLE Y ALCANTARILLADO DE OAXACA</t>
  </si>
  <si>
    <t>SERVICIOS DE SALUD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</si>
  <si>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</si>
  <si>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</si>
  <si>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</si>
  <si>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</si>
  <si>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</si>
  <si>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</si>
  <si>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</si>
  <si>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</si>
  <si>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</si>
  <si>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</si>
  <si>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</si>
  <si>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</si>
  <si>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>RÉGIMEN ESTATAL DE PROTECCIÓN SOCIAL EN SALUD DEL ESTADO DE OAXACA</t>
  </si>
  <si>
    <t>DEFENSORÍA PÚBLICA DEL ESTADO DE OAXACA</t>
  </si>
  <si>
    <t>INSTITUTO OAXAQUEÑO DEL EMPRENDEDOR Y DE LA COMPETITIVIDAD</t>
  </si>
  <si>
    <t>INSTITUTO DE LA FUNCIÓN REGISTRAL DEL ESTADO DE OAXACA</t>
  </si>
  <si>
    <t>SECRETARÍA EJECUTIVA DEL SISTEMA ESTATAL DE COMBATE A LA CORRUPCIÓN</t>
  </si>
  <si>
    <t>ORGANISMO OPERADOR ENCARGADO DE LA GESTIÓN Y MANEJO INTEGRAL DE LOS RESIDUOS SÓLIDOS URBANOS Y DE MANEJO ESPECIAL DEL ESTADO DE OAXACA</t>
  </si>
  <si>
    <t>COORDINACIÓN GENERAL DE ATENCIÓN REGIONAL</t>
  </si>
  <si>
    <t>TELEBACHILLERATO COMUNITARIO DEL ESTADO DE OAXACA</t>
  </si>
  <si>
    <t>COORDINACIÓN GENERAL DE UNIDADES Y CARAVANAS MÓVILES DE SERVICIOS GRATUITOS</t>
  </si>
  <si>
    <t>INSTITUTO DE CULTURA FíSICA Y DEPORTE DE OAXACA</t>
  </si>
  <si>
    <t>COORDINACIÓN GENERAL DE ENLACE FEDERAL</t>
  </si>
  <si>
    <t>COORDINACIÓN GENERAL DE RELACIONES INTERNACIONALES</t>
  </si>
  <si>
    <t>SISTEMA DE TRANSPORTE COLECTIVO METROPOLITANO CITYBUS OAXACA</t>
  </si>
  <si>
    <t>UNIVERSIDAD POLITÉCNICA DE NOCHIXTLÁN ABRAHAM CASTELLANOS</t>
  </si>
  <si>
    <t>COMISIÓN ESTATAL DE BÚSQUEDA DE PERSONAS DESAPARECIDAS PARA EL ESTADO DE OAXACA</t>
  </si>
  <si>
    <t>DIRECCIÓN GENERAL DEL HANGAR OFICIAL DEL GOBIERNO DEL ESTADO</t>
  </si>
  <si>
    <t>CENTRO DE CONCILIACIÓN LABORAL DEL ESTADO DE OAXACA</t>
  </si>
  <si>
    <t>FIDEICOMISO PARA EL DESARROLLO LOGÍSTICO DEL ESTADO DE OAXACA</t>
  </si>
  <si>
    <t>FIDEICOMISO DE FOMENTO PARA EL ESTADO DE OAXACA</t>
  </si>
  <si>
    <t>OFICINA DE CONVENCIONES Y VISITANTES DE OAXACA "OCV OAXACA"</t>
  </si>
  <si>
    <t>OFICINA DE PENSIONES DEL ESTADO DE OAXACA</t>
  </si>
  <si>
    <t>MUNICIPIOS - PARTICIPACIONES Y APORTACIONES</t>
  </si>
  <si>
    <t>INVERSIÓN CONCERTADA</t>
  </si>
  <si>
    <t>INFORMACIÓN PRESUPUESTARIA</t>
  </si>
  <si>
    <t>DEL 1 DE ENERO AL 31 DE DICIEMBRE  DE 2021</t>
  </si>
  <si>
    <t xml:space="preserve"> ( Pesos )</t>
  </si>
  <si>
    <t>ESTATAL</t>
  </si>
  <si>
    <t>RECURSO FEDERAL</t>
  </si>
  <si>
    <t>Recursos Estatales</t>
  </si>
  <si>
    <t>Aportaciones Municipales para Mezcla de Recursos</t>
  </si>
  <si>
    <t>Asignación para Funcionamiento</t>
  </si>
  <si>
    <t>Asignación para Inversión</t>
  </si>
  <si>
    <t>Banca Comercial</t>
  </si>
  <si>
    <t>Banca de Desarrollo</t>
  </si>
  <si>
    <t>Convenios e Incentivos Derivados de la Colaboración Fiscal para el Estado</t>
  </si>
  <si>
    <t>Donativos</t>
  </si>
  <si>
    <t>Impuesto para el Desarrollo Social</t>
  </si>
  <si>
    <t>Participaciones Federales para el Estado</t>
  </si>
  <si>
    <t>Aportaciones (Ramo 33)</t>
  </si>
  <si>
    <t>Fondo de Aportaciones para los Servicios de Salud (FASSA)</t>
  </si>
  <si>
    <t>Fondo de  Infraestructura Social para las Entidades (FAIS FISE)</t>
  </si>
  <si>
    <t>Fondo de Aportaciones Múltiples para la Asistencia Social (FAM AS)</t>
  </si>
  <si>
    <t>Fondo de Aportaciones para la  Infraestructura Educativa Básica (FAM IEB)</t>
  </si>
  <si>
    <t>Fondo de Aportaciones para la  Infraestructura Educativa Superior (FAM IES)</t>
  </si>
  <si>
    <t>Fondo de Aportaciones para la Seguridad Pública (FASP)</t>
  </si>
  <si>
    <t>Gasto Federal Reasignado al Estado</t>
  </si>
  <si>
    <t>Gobernación (Ramo 4 Subsidios)</t>
  </si>
  <si>
    <t xml:space="preserve">Educación (Ramo 11 Convenios - Subsidios) </t>
  </si>
  <si>
    <t xml:space="preserve">Salud (Ramo 12 Convenios - Subsidios) </t>
  </si>
  <si>
    <t>Medio Ambiente y Recursos Naturales (Ramo 16)</t>
  </si>
  <si>
    <t>Bienestar (Ramo 20)</t>
  </si>
  <si>
    <t>Subsidios, Previsiones Salariales y Económicas (Ramo 23)</t>
  </si>
  <si>
    <t>Cultura (Ramo 48)</t>
  </si>
  <si>
    <t>Convenios de Libre Disposición</t>
  </si>
  <si>
    <t>Otros Convenios</t>
  </si>
  <si>
    <t>Nota: Debido al redondeo de las cifras, la suma de los parciales puede o no coincidir con los totales.</t>
  </si>
  <si>
    <t>EJECUTOR</t>
  </si>
  <si>
    <t>RECURSO</t>
  </si>
  <si>
    <t>ADMINSITRACION PÚBLICA CENTRALIZADA</t>
  </si>
  <si>
    <t>Coordinación para la Atención de los Derechos Humanos</t>
  </si>
  <si>
    <t>Secretaría de Desarrollo Agropecuario, Pesca y Acuacultura</t>
  </si>
  <si>
    <t>Secretaría de las Infraestructuras y el Ordenamiento Territorial Sustentable</t>
  </si>
  <si>
    <t>Secretaría de las Mujeres de Oaxaca</t>
  </si>
  <si>
    <t>Secretaría de Pueblos Indígenas y Afromexicano</t>
  </si>
  <si>
    <t>Secretaría del Medio Ambiente, Energías y Desarrollo Sustentable</t>
  </si>
  <si>
    <t>Secretariado Ejecutivo del Sistema Estatal de Seguridad Pública</t>
  </si>
  <si>
    <t>Congreso del Estado</t>
  </si>
  <si>
    <t>Consejo de la judicatura</t>
  </si>
  <si>
    <t>Universidad Autónoma "Benito Juárez" de Oaxaca</t>
  </si>
  <si>
    <t>ORGANISMOS PUBLICOS DESCENTRALIZADOS</t>
  </si>
  <si>
    <t>Caminos y Aeropistas de Oaxaca</t>
  </si>
  <si>
    <t>Centro de las Artes de San Agustín</t>
  </si>
  <si>
    <t>Colegio de Bachilleres del Estado de Oaxaca</t>
  </si>
  <si>
    <t xml:space="preserve">continúa </t>
  </si>
  <si>
    <t>Comisión Estatal de Vivienda</t>
  </si>
  <si>
    <t>Comisión Estatal del Agua</t>
  </si>
  <si>
    <t>Comisión Estatal Forestal</t>
  </si>
  <si>
    <t>Consejo Oaxaqueño de Ciencia, Tecnología e Innovación.</t>
  </si>
  <si>
    <t>Coordinación Gneral de Relaciones Internacionales</t>
  </si>
  <si>
    <t>Corporación Oaxaqueña de Radio y Televisión</t>
  </si>
  <si>
    <t>Instituto de Capacitación y Productividad para el Trabajo del Estado de Oaxaca</t>
  </si>
  <si>
    <t>Instituto de Cultura Física y Deporte de Oaxaca</t>
  </si>
  <si>
    <t>Instituto de la Función Registral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</si>
  <si>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</si>
  <si>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</si>
  <si>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</si>
  <si>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de Infraestructura Física Educativa</t>
  </si>
  <si>
    <t>Instituto Oaxaqueño de las Artesanías</t>
  </si>
  <si>
    <t>Instituto Oaxaqueño del Emprendedor y de la Competitividad</t>
  </si>
  <si>
    <t>NovaUniversitas</t>
  </si>
  <si>
    <t>Servicios de Agua Potable y Alcantarillado de Oaxaca</t>
  </si>
  <si>
    <t>Servicios de Salud de Oaxaca</t>
  </si>
  <si>
    <t>Sistema para el Desarrollo Integral de la Familia del Estado de Oaxaca</t>
  </si>
  <si>
    <t>Universidad de Chalcatongo</t>
  </si>
  <si>
    <t>Universidad de laCcañada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</si>
  <si>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</si>
  <si>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</si>
  <si>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</si>
  <si>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</si>
  <si>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</si>
  <si>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</si>
  <si>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</si>
  <si>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</si>
  <si>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</si>
  <si>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>Oficina de Convenciones y Visitantes de Oaxaca "OCV OAXACA"</t>
  </si>
  <si>
    <t>Municipios</t>
  </si>
  <si>
    <t>1. OAXACA INCLUYENTE CON EL DESARROLLO SOCIAL</t>
  </si>
  <si>
    <t>Administración Estratégica en el Quehacer Educativo</t>
  </si>
  <si>
    <t>Ampliación de la Cobertura de la Educación Media Superior</t>
  </si>
  <si>
    <t>Ampliación y Mejoramiento de los Servicios de Agua Potable, Drenaje y Saneamiento.</t>
  </si>
  <si>
    <t>Atención Social a Grupos Vulnerables</t>
  </si>
  <si>
    <t>Desarrollo Integral e Intercultural de los Pueblos y Comunidades Indígenas y Afromexicanas</t>
  </si>
  <si>
    <t>Desarrollo Sustentable y Sostenible de la Producción Cultural</t>
  </si>
  <si>
    <t>Educación Básica Incluyente</t>
  </si>
  <si>
    <t>Educación para Jóvenes y Adultos y Desarrollo de Competencia para el Trabajo</t>
  </si>
  <si>
    <t>Fomento al Desarrollo de la Ciencia, la Tecnología y la Innovación</t>
  </si>
  <si>
    <t>Formación Profesional y Posgrado</t>
  </si>
  <si>
    <t>Formación y Desarrollo Profesional Docente</t>
  </si>
  <si>
    <t>Fortalecimiento a la Infraestructura Física Educativa</t>
  </si>
  <si>
    <t>Fortalecimiento a la Vivienda</t>
  </si>
  <si>
    <t>Fortalecimiento del Sistema de Salud</t>
  </si>
  <si>
    <t>Incremento de la Oferta Educativa Superior</t>
  </si>
  <si>
    <t>MÁS Oaxaca</t>
  </si>
  <si>
    <t>Participación Comunitaria para el Desarrollo Humano con Asistencia Alimentaria</t>
  </si>
  <si>
    <t>Promoción y Fomento de las Políticas Públicas Igualitarias para Mujeres y Hombres</t>
  </si>
  <si>
    <t>Promoción, Fomento y Difusión de las Diversidades Culturales y Bioculturales</t>
  </si>
  <si>
    <t>Promoción, Recreación y Fomento de Actividad Física y Deporte</t>
  </si>
  <si>
    <t>Salvaguarda del Patrimonio Cultural Material e Inmaterial</t>
  </si>
  <si>
    <t>2. OAXACA MODERNO Y TRANSPARENTE</t>
  </si>
  <si>
    <t>Administración Eficiente de los Recursos del Gobierno del Estado</t>
  </si>
  <si>
    <t>Desarrollo y Fortalecimiento de las Capacidades de los Municipios</t>
  </si>
  <si>
    <t>Eficiencia del Gasto Público para Resultados</t>
  </si>
  <si>
    <t>Fortalecimiento de las Actividades del Poder Ejecutivo</t>
  </si>
  <si>
    <t>Fortalecimiento Legislativo del Estado</t>
  </si>
  <si>
    <t>Prevención, Sanción, Transparencia, Rendición de Cuentas y Combate a la Corrupción</t>
  </si>
  <si>
    <t>Vigilancia y Fiscalización en el uso de los Recursos Públicos</t>
  </si>
  <si>
    <t>3. OAXACA SEGURO</t>
  </si>
  <si>
    <t>Certeza Jurídica para el Estado</t>
  </si>
  <si>
    <t>Defensoría Jurídica y Justicia Laboral</t>
  </si>
  <si>
    <t>Desarrollo, Profesionalización y Certificación de Seguridad Pública</t>
  </si>
  <si>
    <t>Impartición de Justicia</t>
  </si>
  <si>
    <t>Política Transversal de Atención Integral de los Derechos Humanos</t>
  </si>
  <si>
    <t>Prevención, Seguridad y Protección Pública</t>
  </si>
  <si>
    <t>4. OAXACA PRODUCTIVO E INNOVADOR</t>
  </si>
  <si>
    <t>Aprovechamiento Sustentable de Factores Productivos del Estado</t>
  </si>
  <si>
    <t>Comercialización Turística</t>
  </si>
  <si>
    <t>Desarrollo Agrícola</t>
  </si>
  <si>
    <t>Desarrollo Pecuario</t>
  </si>
  <si>
    <t>Fortalecimiento a la Competencia Laboral y Empleo de Calidad</t>
  </si>
  <si>
    <t>Fortalecimiento y Modernización del Transporte Público y Privado del Estado</t>
  </si>
  <si>
    <t>Impulso a la Economía</t>
  </si>
  <si>
    <t>Infraestructura Vial en el Estado de Oaxaca</t>
  </si>
  <si>
    <t>Movilidad Integral Urbana</t>
  </si>
  <si>
    <t>Planeación Turística y Desarrollo Estratégico</t>
  </si>
  <si>
    <t>Producción, Transmisión y Cobertura de Radio, Televisión y Telecomunicaciones Públicas</t>
  </si>
  <si>
    <t>Promoción Turística</t>
  </si>
  <si>
    <t>5. OAXACA SUSTENTABLE</t>
  </si>
  <si>
    <t>Conservación de Ecosistemas y Prevención del Deterioro Ambiental</t>
  </si>
  <si>
    <t>Conservación y Restauración Forestal</t>
  </si>
  <si>
    <t>Desarrollo de Proyectos de Energías Renovables</t>
  </si>
  <si>
    <t>Gestión Integral de Residuos Sólidos</t>
  </si>
  <si>
    <t>Mejoramiento Urbano de los Centros de Población</t>
  </si>
  <si>
    <t>Producción y Productividad Forestal Sustentable</t>
  </si>
  <si>
    <t xml:space="preserve">RESUMEN POR CLAVE DE FINANCIAMIENTO BEA </t>
  </si>
  <si>
    <t>CUENTA PUBLICA  2021</t>
  </si>
  <si>
    <t xml:space="preserve">Aprobado </t>
  </si>
  <si>
    <t xml:space="preserve">Modificado </t>
  </si>
  <si>
    <t xml:space="preserve">Comprometido </t>
  </si>
  <si>
    <t xml:space="preserve">Devengado </t>
  </si>
  <si>
    <t>BEAA</t>
  </si>
  <si>
    <t>FONDO DE APORTACIONES PARA LA NOMINA EDUCATIVA Y GASTO OPERATIVO</t>
  </si>
  <si>
    <t>BEAB</t>
  </si>
  <si>
    <t>FONDO DE APORTACIONES PARA LOS SERVICIOS DE SALUD</t>
  </si>
  <si>
    <t>BEAC</t>
  </si>
  <si>
    <t>FONDO DE APORTACIONES PARA LA INFRAESTRUCTURA SOCIAL ESTATAL</t>
  </si>
  <si>
    <t>BEAD</t>
  </si>
  <si>
    <t>FONDO DE APORTACIONES PARA LA INFRAESTRUCTURA SOCIAL MUNICIPAL</t>
  </si>
  <si>
    <t>BEAE</t>
  </si>
  <si>
    <t>FONDO DE APORTACIONES PARA EL FORTALECIMIENTO DE LOS MUNICIPIOS Y DE LAS DEMARCACIONES TERRITORIALES</t>
  </si>
  <si>
    <t>BEAF</t>
  </si>
  <si>
    <t>FONDO DE APORTACIONES MÚLTIPLES-ASISTENCIA SOCIAL</t>
  </si>
  <si>
    <t>BEAG</t>
  </si>
  <si>
    <t>FONDO DE APORTACIONES MÚLTIPLES - EDUCATIVA BASICA</t>
  </si>
  <si>
    <t>BEAH</t>
  </si>
  <si>
    <t>FONDO DE APORTACIONES MÚLTIPLES - EDUCATIVA SUPERIOR</t>
  </si>
  <si>
    <t>BEAJ</t>
  </si>
  <si>
    <t>FONDO DE APORTACIONES PARA LA EDUCACIÓN TECNOLÓGICA Y DE ADULTOS</t>
  </si>
  <si>
    <t>BEAK</t>
  </si>
  <si>
    <t>FONDO DE APORTACIONES PARA LA SEGURIDAD PÚBLICA DE LOS ESTADOS Y DEL DISTRITO FEDERAL</t>
  </si>
  <si>
    <t>BEAL</t>
  </si>
  <si>
    <t>FONDO DE APORTACIONES PARA EL FORTALECIMIENTO DE LAS ENTIDADES FEDERATIVAS</t>
  </si>
  <si>
    <t>FONDO DE APORTACIONES PARA LA NÓMINA EDUCATIVA Y GASTOS DE OPERACIÓN</t>
  </si>
  <si>
    <t xml:space="preserve">VARIACIÓN        </t>
  </si>
  <si>
    <t>GASTO CORRIENTE</t>
  </si>
  <si>
    <t>Servicios personales</t>
  </si>
  <si>
    <t>Materiales y suministros</t>
  </si>
  <si>
    <t>Servicios generales</t>
  </si>
  <si>
    <t>FONDO DE APORTACIONES PARA LA SALUD</t>
  </si>
  <si>
    <t>GASTO DE INVERSIÓN</t>
  </si>
  <si>
    <t>Bienes muebles e Inmuebles</t>
  </si>
  <si>
    <t>Adefas</t>
  </si>
  <si>
    <t>Obra Pública</t>
  </si>
  <si>
    <t>FONDO DE APORTACIONES</t>
  </si>
  <si>
    <t>PARA LA INFRAESTRUCTURA SOCIAL</t>
  </si>
  <si>
    <t>DEL 01 ENERO AL 31 DE DICIEMBRE 2021</t>
  </si>
  <si>
    <t>(Pesos )</t>
  </si>
  <si>
    <t>Infraestructura Social Municipal</t>
  </si>
  <si>
    <t>Infraestructura Social Estatal</t>
  </si>
  <si>
    <t xml:space="preserve">  Inversión Pública</t>
  </si>
  <si>
    <t>FONDO DE APORTACIONES PARA EL FORTALECIMIENTO</t>
  </si>
  <si>
    <t>DE LOS MUNICIPIOS Y DE LAS DEMARCACIONES TERRITORIALES</t>
  </si>
  <si>
    <t>DEL DISTRITO FEDERAL</t>
  </si>
  <si>
    <t>Fondo de Aportaciones para el Fortalecimiento de los Municipios y de las Demarcaciones Territoriales del Distrito Federal</t>
  </si>
  <si>
    <t>FONDO DE APORTACIONES MÚLTIPLES</t>
  </si>
  <si>
    <t>Asistencia Social</t>
  </si>
  <si>
    <t>Infraestructura Educativa Básica</t>
  </si>
  <si>
    <t>Infraestructura Educativa Media Superior y Superior</t>
  </si>
  <si>
    <t>Ayudas sociales</t>
  </si>
  <si>
    <t>FONDO DE APORTACIONES PARA LA SEGURIDAD PÚBLICA DE LOS</t>
  </si>
  <si>
    <t>ESTADOS Y DEL DISTRITO FEDERAL</t>
  </si>
  <si>
    <t>Aportación Federal</t>
  </si>
  <si>
    <t>222,050,460,</t>
  </si>
  <si>
    <t xml:space="preserve">FONDO DE APORTACIONES PARA EL FORTALECIMIENTO DE LAS ENTIDADES </t>
  </si>
  <si>
    <t>FEDERATIVAS</t>
  </si>
  <si>
    <t>VARIACIÓN</t>
  </si>
  <si>
    <t>Inversión Pública</t>
  </si>
  <si>
    <t>Aportaciones del Estado al Fondo de Pensiones</t>
  </si>
  <si>
    <t>Deuda Pública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</si>
  <si>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</si>
  <si>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</si>
  <si>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</si>
  <si>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</si>
  <si>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</si>
  <si>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</si>
  <si>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</si>
  <si>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</si>
  <si>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</si>
  <si>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 xml:space="preserve">ISR 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</si>
  <si>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</si>
  <si>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</si>
  <si>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</si>
  <si>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</si>
  <si>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</si>
  <si>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</si>
  <si>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</si>
  <si>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</si>
  <si>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</si>
  <si>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</si>
  <si>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</si>
  <si>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</si>
  <si>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</si>
  <si>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</si>
  <si>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</si>
  <si>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</si>
  <si>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</si>
  <si>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</si>
  <si>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</si>
  <si>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</si>
  <si>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</si>
  <si>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</si>
  <si>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</si>
  <si>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</si>
  <si>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</si>
  <si>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</si>
  <si>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</si>
  <si>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</si>
  <si>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</si>
  <si>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</si>
  <si>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</si>
  <si>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</si>
  <si>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</si>
  <si>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</si>
  <si>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</si>
  <si>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</si>
  <si>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</si>
  <si>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</si>
  <si>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</si>
  <si>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</si>
  <si>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</si>
  <si>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</si>
  <si>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</si>
  <si>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</si>
  <si>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</si>
  <si>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</si>
  <si>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</si>
  <si>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</si>
  <si>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</si>
  <si>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</si>
  <si>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</si>
  <si>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</si>
  <si>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</si>
  <si>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</si>
  <si>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</si>
  <si>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</si>
  <si>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</si>
  <si>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</si>
  <si>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</si>
  <si>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</si>
  <si>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</si>
  <si>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</si>
  <si>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</si>
  <si>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</si>
  <si>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</si>
  <si>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</si>
  <si>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</si>
  <si>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</si>
  <si>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</si>
  <si>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</si>
  <si>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</si>
  <si>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</si>
  <si>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</si>
  <si>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</si>
  <si>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</si>
  <si>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</si>
  <si>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</si>
  <si>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</si>
  <si>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</si>
  <si>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</si>
  <si>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</si>
  <si>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</si>
  <si>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</si>
  <si>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</si>
  <si>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</si>
  <si>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</si>
  <si>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</si>
  <si>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</si>
  <si>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</si>
  <si>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</si>
  <si>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</si>
  <si>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</si>
  <si>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</si>
  <si>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</si>
  <si>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</si>
  <si>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</si>
  <si>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</si>
  <si>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</si>
  <si>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</si>
  <si>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</si>
  <si>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</si>
  <si>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</si>
  <si>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</si>
  <si>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</si>
  <si>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</si>
  <si>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</si>
  <si>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</si>
  <si>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</si>
  <si>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</si>
  <si>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</si>
  <si>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</si>
  <si>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</si>
  <si>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</si>
  <si>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</si>
  <si>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</si>
  <si>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</si>
  <si>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</si>
  <si>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</si>
  <si>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</si>
  <si>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</si>
  <si>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</si>
  <si>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</si>
  <si>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</si>
  <si>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</si>
  <si>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</si>
  <si>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</si>
  <si>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</si>
  <si>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</si>
  <si>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</si>
  <si>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</si>
  <si>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</si>
  <si>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</si>
  <si>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</si>
  <si>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</si>
  <si>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</si>
  <si>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</si>
  <si>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</si>
  <si>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</si>
  <si>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</si>
  <si>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</si>
  <si>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</si>
  <si>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</si>
  <si>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</si>
  <si>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</si>
  <si>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</si>
  <si>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</si>
  <si>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</si>
  <si>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</si>
  <si>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</si>
  <si>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</si>
  <si>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</si>
  <si>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</si>
  <si>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</si>
  <si>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</si>
  <si>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</si>
  <si>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</si>
  <si>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</si>
  <si>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</si>
  <si>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</si>
  <si>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</si>
  <si>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</si>
  <si>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</si>
  <si>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</si>
  <si>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</si>
  <si>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</si>
  <si>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</si>
  <si>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</si>
  <si>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</si>
  <si>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</si>
  <si>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</si>
  <si>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</si>
  <si>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</si>
  <si>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</si>
  <si>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</si>
  <si>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</si>
  <si>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</si>
  <si>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</si>
  <si>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</si>
  <si>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</si>
  <si>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</si>
  <si>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</si>
  <si>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</si>
  <si>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</si>
  <si>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</si>
  <si>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</si>
  <si>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</si>
  <si>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</si>
  <si>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</si>
  <si>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</si>
  <si>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</si>
  <si>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</si>
  <si>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</si>
  <si>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</si>
  <si>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</si>
  <si>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</si>
  <si>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</si>
  <si>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</si>
  <si>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</si>
  <si>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</si>
  <si>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</si>
  <si>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</si>
  <si>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</si>
  <si>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</si>
  <si>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</si>
  <si>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</si>
  <si>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</si>
  <si>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</si>
  <si>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</si>
  <si>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</si>
  <si>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</si>
  <si>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</si>
  <si>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</si>
  <si>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</si>
  <si>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</si>
  <si>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</si>
  <si>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</si>
  <si>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</si>
  <si>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</si>
  <si>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</si>
  <si>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</si>
  <si>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</si>
  <si>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</si>
  <si>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</si>
  <si>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</si>
  <si>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</si>
  <si>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</si>
  <si>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</si>
  <si>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</si>
  <si>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</si>
  <si>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</si>
  <si>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</si>
  <si>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</si>
  <si>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</si>
  <si>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</si>
  <si>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</si>
  <si>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</si>
  <si>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</si>
  <si>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</si>
  <si>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</si>
  <si>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</si>
  <si>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</si>
  <si>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</si>
  <si>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</si>
  <si>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</si>
  <si>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</si>
  <si>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</si>
  <si>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</si>
  <si>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</si>
  <si>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</si>
  <si>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</si>
  <si>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</si>
  <si>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</si>
  <si>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</si>
  <si>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</si>
  <si>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</si>
  <si>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</si>
  <si>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</si>
  <si>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</si>
  <si>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</si>
  <si>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</si>
  <si>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</si>
  <si>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</si>
  <si>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</si>
  <si>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</si>
  <si>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</si>
  <si>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</si>
  <si>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</si>
  <si>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</si>
  <si>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</si>
  <si>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</si>
  <si>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</si>
  <si>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</si>
  <si>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</si>
  <si>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</si>
  <si>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</si>
  <si>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</si>
  <si>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</si>
  <si>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</si>
  <si>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</si>
  <si>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</si>
  <si>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</si>
  <si>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</si>
  <si>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</si>
  <si>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</si>
  <si>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</si>
  <si>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</si>
  <si>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</si>
  <si>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</si>
  <si>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</si>
  <si>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</si>
  <si>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</si>
  <si>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</si>
  <si>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</si>
  <si>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</si>
  <si>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</si>
  <si>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</si>
  <si>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</si>
  <si>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</si>
  <si>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</si>
  <si>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</si>
  <si>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</si>
  <si>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</si>
  <si>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</si>
  <si>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</si>
  <si>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</si>
  <si>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</si>
  <si>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</si>
  <si>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</si>
  <si>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</si>
  <si>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</si>
  <si>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</si>
  <si>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</si>
  <si>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</si>
  <si>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</si>
  <si>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</si>
  <si>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</si>
  <si>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</si>
  <si>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</si>
  <si>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</si>
  <si>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</si>
  <si>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</si>
  <si>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</si>
  <si>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</si>
  <si>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</si>
  <si>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</si>
  <si>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</si>
  <si>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</si>
  <si>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</si>
  <si>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</si>
  <si>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</si>
  <si>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</si>
  <si>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</si>
  <si>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</si>
  <si>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</si>
  <si>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</si>
  <si>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</si>
  <si>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</si>
  <si>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</si>
  <si>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</si>
  <si>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</si>
  <si>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</si>
  <si>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</si>
  <si>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</si>
  <si>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</si>
  <si>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</si>
  <si>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</si>
  <si>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</si>
  <si>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</si>
  <si>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</si>
  <si>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</si>
  <si>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</si>
  <si>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</si>
  <si>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</si>
  <si>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</si>
  <si>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</si>
  <si>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</si>
  <si>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</si>
  <si>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</si>
  <si>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</si>
  <si>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</si>
  <si>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</si>
  <si>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</si>
  <si>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</si>
  <si>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</si>
  <si>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</si>
  <si>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</si>
  <si>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</si>
  <si>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</si>
  <si>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</si>
  <si>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</si>
  <si>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</si>
  <si>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</si>
  <si>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</si>
  <si>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</si>
  <si>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</si>
  <si>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</si>
  <si>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</si>
  <si>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</si>
  <si>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</si>
  <si>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</si>
  <si>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</si>
  <si>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</si>
  <si>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</si>
  <si>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</si>
  <si>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</si>
  <si>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</si>
  <si>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</si>
  <si>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</si>
  <si>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</si>
  <si>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</si>
  <si>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</si>
  <si>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</si>
  <si>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</si>
  <si>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</si>
  <si>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</si>
  <si>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</si>
  <si>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</si>
  <si>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</si>
  <si>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</si>
  <si>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</si>
  <si>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</si>
  <si>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</si>
  <si>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</si>
  <si>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</si>
  <si>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</si>
  <si>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</si>
  <si>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</si>
  <si>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</si>
  <si>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</si>
  <si>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</si>
  <si>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</si>
  <si>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</si>
  <si>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</si>
  <si>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</si>
  <si>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</si>
  <si>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</si>
  <si>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</si>
  <si>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</si>
  <si>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</si>
  <si>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</si>
  <si>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</si>
  <si>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</si>
  <si>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</si>
  <si>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</si>
  <si>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</si>
  <si>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</si>
  <si>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</si>
  <si>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</si>
  <si>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</si>
  <si>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</si>
  <si>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</si>
  <si>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</si>
  <si>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</si>
  <si>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</si>
  <si>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</si>
  <si>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</si>
  <si>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</si>
  <si>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</si>
  <si>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</si>
  <si>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</si>
  <si>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</si>
  <si>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</si>
  <si>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</si>
  <si>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</si>
  <si>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</si>
  <si>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</si>
  <si>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</si>
  <si>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</si>
  <si>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</si>
  <si>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</si>
  <si>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</si>
  <si>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</si>
  <si>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</si>
  <si>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</si>
  <si>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</si>
  <si>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</si>
  <si>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</si>
  <si>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</si>
  <si>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</si>
  <si>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</si>
  <si>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</si>
  <si>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 xml:space="preserve"> 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</si>
  <si>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</si>
  <si>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</si>
  <si>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</si>
  <si>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</si>
  <si>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</si>
  <si>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</si>
  <si>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</si>
  <si>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</si>
  <si>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</si>
  <si>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</si>
  <si>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</si>
  <si>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</si>
  <si>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</si>
  <si>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</si>
  <si>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</si>
  <si>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</si>
  <si>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</si>
  <si>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</si>
  <si>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</si>
  <si>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</si>
  <si>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</si>
  <si>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</si>
  <si>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</si>
  <si>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</si>
  <si>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</si>
  <si>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</si>
  <si>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</si>
  <si>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</si>
  <si>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</si>
  <si>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</si>
  <si>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</si>
  <si>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</si>
  <si>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</si>
  <si>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</si>
  <si>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</si>
  <si>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</si>
  <si>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</si>
  <si>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</si>
  <si>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</si>
  <si>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</si>
  <si>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</si>
  <si>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</si>
  <si>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</si>
  <si>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</si>
  <si>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</si>
  <si>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</si>
  <si>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</si>
  <si>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</si>
  <si>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</si>
  <si>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</si>
  <si>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</si>
  <si>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</si>
  <si>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</si>
  <si>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</si>
  <si>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</si>
  <si>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</si>
  <si>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</si>
  <si>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</si>
  <si>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</si>
  <si>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</si>
  <si>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</si>
  <si>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</si>
  <si>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</si>
  <si>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</si>
  <si>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</si>
  <si>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</si>
  <si>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</si>
  <si>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</si>
  <si>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</si>
  <si>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</si>
  <si>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</si>
  <si>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</si>
  <si>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</si>
  <si>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</si>
  <si>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</si>
  <si>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</si>
  <si>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</si>
  <si>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</si>
  <si>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</si>
  <si>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</si>
  <si>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</si>
  <si>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</si>
  <si>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</si>
  <si>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</si>
  <si>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</si>
  <si>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</si>
  <si>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</si>
  <si>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</si>
  <si>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</si>
  <si>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</si>
  <si>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</si>
  <si>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</si>
  <si>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</si>
  <si>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</si>
  <si>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</si>
  <si>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</si>
  <si>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</si>
  <si>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</si>
  <si>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</si>
  <si>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</si>
  <si>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</si>
  <si>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</si>
  <si>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</si>
  <si>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</si>
  <si>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</si>
  <si>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</si>
  <si>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</si>
  <si>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</si>
  <si>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</si>
  <si>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MUNICIPIO</t>
  </si>
  <si>
    <t>FONDO DE APORTACIONES PARA LA INFRAESTRUCTURA SOCIAL MUNICIPAL (ENERO - OCTUBRE)</t>
  </si>
  <si>
    <t>FONDO DE APORTACIONES PARA EL FORTALECIMIENTO DE LOS MUNICIPIOS (ENERO - DICIEMBRE)</t>
  </si>
  <si>
    <t>SAN JUAN MIXTEPEC -DTO. 08 -</t>
  </si>
  <si>
    <t>SAN JUAN MIXTEPEC -DTO. 26 -</t>
  </si>
  <si>
    <t>SAN PEDRO MIXTEPEC -DTO. 22 -</t>
  </si>
  <si>
    <t>SAN PEDRO MIXTEPEC -DTO. 26 -</t>
  </si>
  <si>
    <t>SANTIAGO DEL RIO</t>
  </si>
  <si>
    <t>HEROICA VILLA TEZOATLAN DE SEGURA Y LUNA, CUNA DE LA INDEPENDENCIA DE OAXACA</t>
  </si>
  <si>
    <t>SAN MATEO YUCUTINDO</t>
  </si>
  <si>
    <t xml:space="preserve"> SALDO  DE LA DEUDA PÚBLICA Y OBLIGACIONES DE PAGO ESTATAL</t>
  </si>
  <si>
    <t>(cantidades en pesos)</t>
  </si>
  <si>
    <t>Deudor</t>
  </si>
  <si>
    <t>Acreedor</t>
  </si>
  <si>
    <t>Monto Contratado</t>
  </si>
  <si>
    <t xml:space="preserve">Tasa  Interés </t>
  </si>
  <si>
    <t>Sobre-tasa</t>
  </si>
  <si>
    <t>Fecha  Suscripción</t>
  </si>
  <si>
    <t>Plazo Meses</t>
  </si>
  <si>
    <t>Fecha de Vencimiento</t>
  </si>
  <si>
    <t>Saldo a                                    dic                                    2020</t>
  </si>
  <si>
    <t xml:space="preserve"> %</t>
  </si>
  <si>
    <t>Saldo a                                    dic                                    2021</t>
  </si>
  <si>
    <t xml:space="preserve">A.   Deuda Pública  a Corto Plazo  </t>
  </si>
  <si>
    <t>CRÉDITOS  SIMPLES</t>
  </si>
  <si>
    <t>BANORTE</t>
  </si>
  <si>
    <t xml:space="preserve">TIIE 28 </t>
  </si>
  <si>
    <r>
      <t xml:space="preserve">SCOTIABANK INVERLAT </t>
    </r>
    <r>
      <rPr>
        <b/>
        <sz val="10"/>
        <rFont val="Arial"/>
        <family val="2"/>
      </rPr>
      <t>1/</t>
    </r>
  </si>
  <si>
    <r>
      <t xml:space="preserve">SANTANDER </t>
    </r>
    <r>
      <rPr>
        <b/>
        <sz val="10"/>
        <rFont val="Arial"/>
        <family val="2"/>
      </rPr>
      <t>2/</t>
    </r>
  </si>
  <si>
    <r>
      <t xml:space="preserve">BANORTE  </t>
    </r>
    <r>
      <rPr>
        <b/>
        <sz val="10"/>
        <rFont val="Arial"/>
        <family val="2"/>
      </rPr>
      <t>3/</t>
    </r>
  </si>
  <si>
    <t>B.  Deuda Pública a Largo Plazo</t>
  </si>
  <si>
    <t xml:space="preserve">GOBIERNO DEL ESTADO     </t>
  </si>
  <si>
    <r>
      <t xml:space="preserve">BANOBRAS (Más Oaxaca) </t>
    </r>
    <r>
      <rPr>
        <b/>
        <sz val="10"/>
        <rFont val="Arial"/>
        <family val="2"/>
      </rPr>
      <t>4/</t>
    </r>
  </si>
  <si>
    <t>TIIE 28 -8.14%</t>
  </si>
  <si>
    <r>
      <t xml:space="preserve">SANTANDER </t>
    </r>
    <r>
      <rPr>
        <vertAlign val="subscript"/>
        <sz val="10"/>
        <rFont val="Arial"/>
        <family val="2"/>
      </rPr>
      <t xml:space="preserve"> 5,000 </t>
    </r>
    <r>
      <rPr>
        <b/>
        <sz val="10"/>
        <rFont val="Arial"/>
        <family val="2"/>
      </rPr>
      <t xml:space="preserve">  </t>
    </r>
  </si>
  <si>
    <r>
      <t xml:space="preserve">BANOBRAS </t>
    </r>
    <r>
      <rPr>
        <vertAlign val="subscript"/>
        <sz val="10"/>
        <rFont val="Arial"/>
        <family val="2"/>
      </rPr>
      <t xml:space="preserve">3,018  </t>
    </r>
    <r>
      <rPr>
        <b/>
        <sz val="10"/>
        <rFont val="Arial"/>
        <family val="2"/>
      </rPr>
      <t xml:space="preserve"> </t>
    </r>
  </si>
  <si>
    <r>
      <t xml:space="preserve">SANTANDER </t>
    </r>
    <r>
      <rPr>
        <vertAlign val="subscript"/>
        <sz val="10"/>
        <rFont val="Arial"/>
        <family val="2"/>
      </rPr>
      <t>1,000</t>
    </r>
    <r>
      <rPr>
        <sz val="10"/>
        <rFont val="Arial"/>
        <family val="2"/>
      </rPr>
      <t xml:space="preserve">   </t>
    </r>
  </si>
  <si>
    <r>
      <t xml:space="preserve">BANOBRAS </t>
    </r>
    <r>
      <rPr>
        <vertAlign val="subscript"/>
        <sz val="10"/>
        <rFont val="Arial"/>
        <family val="2"/>
      </rPr>
      <t>363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5/</t>
    </r>
  </si>
  <si>
    <r>
      <t xml:space="preserve">BANOBRAS </t>
    </r>
    <r>
      <rPr>
        <vertAlign val="subscript"/>
        <sz val="10"/>
        <rFont val="Arial"/>
        <family val="2"/>
      </rPr>
      <t>137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6/</t>
    </r>
  </si>
  <si>
    <r>
      <t xml:space="preserve">BANOBRAS </t>
    </r>
    <r>
      <rPr>
        <vertAlign val="subscript"/>
        <sz val="10"/>
        <rFont val="Arial"/>
        <family val="2"/>
      </rPr>
      <t>4,792</t>
    </r>
    <r>
      <rPr>
        <b/>
        <sz val="10"/>
        <rFont val="Arial"/>
        <family val="2"/>
      </rPr>
      <t xml:space="preserve">   </t>
    </r>
  </si>
  <si>
    <r>
      <t xml:space="preserve">BANOBRAS </t>
    </r>
    <r>
      <rPr>
        <vertAlign val="subscript"/>
        <sz val="10"/>
        <rFont val="Arial"/>
        <family val="2"/>
      </rPr>
      <t>2,000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7/</t>
    </r>
  </si>
  <si>
    <t>C.</t>
  </si>
  <si>
    <t xml:space="preserve"> Obligaciones de Pago a Largo Plazo  (Créditos Bono Cupón Cero)  8/</t>
  </si>
  <si>
    <t>CRÉDITOS SIMPLES</t>
  </si>
  <si>
    <t>GOBIERNO DEL ESTADO</t>
  </si>
  <si>
    <t xml:space="preserve">BANOBRAS - JUSTICIA PENAL.  </t>
  </si>
  <si>
    <t>7.10%-8.05%</t>
  </si>
  <si>
    <t>BANOBRAS - FONREC</t>
  </si>
  <si>
    <t>7.76%-8.32%</t>
  </si>
  <si>
    <t>TOTAL DEUDA PÚBLICA Y OTRAS OBLIGACIONES DE PAGO (A + B + C )</t>
  </si>
  <si>
    <t>1/</t>
  </si>
  <si>
    <t>El día 30 de diciembre de 2021,  se realizó el pago anticipado total del crédito.</t>
  </si>
  <si>
    <t>2/</t>
  </si>
  <si>
    <t>El día 31 de diciembre de 2021,  se realizó el pago anticipado total del crédito.</t>
  </si>
  <si>
    <t>3/</t>
  </si>
  <si>
    <t>El día 23 de diciembre de 2021, se realizó la disposición del crédito en una sola exhibición.</t>
  </si>
  <si>
    <t>4/</t>
  </si>
  <si>
    <t>El Estado realizó el 10° y último desembolso el 29 de enero de 2021, concluyendo el periodo de disposición del crédito.</t>
  </si>
  <si>
    <t>5/</t>
  </si>
  <si>
    <t>Crédito en periodo de disposición.</t>
  </si>
  <si>
    <t>6/</t>
  </si>
  <si>
    <t>El 29 de marzo se realizó la 5a. y última disposición del crédito,  concluyendo el periodo de disposición del crédito.</t>
  </si>
  <si>
    <t>7/</t>
  </si>
  <si>
    <t>8/</t>
  </si>
  <si>
    <t>El Estado solamente pagará intereses, el principal será cubierto con bonos cupón cero, que serán adquiridos por un Fideicomiso, con cargo al patrimonio del mismo; constituido por el gobierno federal por conducto de la SHCP y Banobras.</t>
  </si>
  <si>
    <t xml:space="preserve"> INSTRUMENTOS DERIVADOS</t>
  </si>
  <si>
    <t>FINANCIAMIENTO ASOCIADO</t>
  </si>
  <si>
    <t>TIPO DE DERIVADO CONTRATADO</t>
  </si>
  <si>
    <t>INSTITUCIÓN FINANCIERA CONTRATADA</t>
  </si>
  <si>
    <t>MONTO REFERENCIA Y VALOR NOMINAL</t>
  </si>
  <si>
    <t>ACTIVO SUBYACENTE  /  PRECIO EJERCICIO</t>
  </si>
  <si>
    <t>INICIO</t>
  </si>
  <si>
    <t xml:space="preserve">VENCIMIENTO </t>
  </si>
  <si>
    <t>Crédito Banobras     MAS Oaxaca</t>
  </si>
  <si>
    <t>CAP</t>
  </si>
  <si>
    <t xml:space="preserve">Banamex                </t>
  </si>
  <si>
    <t>14,933,928.57 MNX</t>
  </si>
  <si>
    <t>SWAP</t>
  </si>
  <si>
    <t xml:space="preserve">Santander </t>
  </si>
  <si>
    <t>2,500,000,000.00 MNX</t>
  </si>
  <si>
    <t>TIIE 28d / 8.82%</t>
  </si>
  <si>
    <t xml:space="preserve">Crédito Santander  5,000 mdp </t>
  </si>
  <si>
    <t>Santander</t>
  </si>
  <si>
    <t xml:space="preserve">       407,977,390.68 MNX</t>
  </si>
  <si>
    <t>TIIE 28d / 8.84%</t>
  </si>
  <si>
    <t>1,392,022,609.32 MNX</t>
  </si>
  <si>
    <t xml:space="preserve">Crédito Banobras  3,018  mdp </t>
  </si>
  <si>
    <t xml:space="preserve">     700,000,000.00  MNX</t>
  </si>
  <si>
    <t xml:space="preserve">Banorte </t>
  </si>
  <si>
    <t>TIIE 28d / 8.91%</t>
  </si>
  <si>
    <t xml:space="preserve">Crédito Banobras  4,792 mdp </t>
  </si>
  <si>
    <t>2,150,528,408.63  MNX</t>
  </si>
  <si>
    <t>TIIE 28d /  8.91%</t>
  </si>
  <si>
    <t xml:space="preserve">      339,859,794.18  MNX</t>
  </si>
  <si>
    <t>3,635,000,000.00  MNX</t>
  </si>
  <si>
    <t>TIIE28d / 8.98%</t>
  </si>
  <si>
    <t xml:space="preserve">Crédito Santander  1,000 mdp </t>
  </si>
  <si>
    <t>168,588,694.15 MNX</t>
  </si>
  <si>
    <t>TIIE 28d / 5.8425%</t>
  </si>
  <si>
    <t>Monex</t>
  </si>
  <si>
    <t>146,797,717.81  MNX</t>
  </si>
  <si>
    <t>TIIE 28d / 5.9550%</t>
  </si>
  <si>
    <t>203,442,215.49 MNX</t>
  </si>
  <si>
    <t>TIIE 28d / 5.9450%</t>
  </si>
  <si>
    <t>26,554,090.61 MNX</t>
  </si>
  <si>
    <t>TIIE 28d / 5.486000%</t>
  </si>
  <si>
    <t>93,147,812.72 MNX</t>
  </si>
  <si>
    <t>TIIE 28d / 6.554900%</t>
  </si>
  <si>
    <t>47,811,258.06 MNX</t>
  </si>
  <si>
    <t>TIIE 28d / 6.7875%</t>
  </si>
  <si>
    <t xml:space="preserve">Crédito Banobras     363  mdp </t>
  </si>
  <si>
    <t>50,786,423.75  MNX</t>
  </si>
  <si>
    <t>TIIE 28d / 5.9500%</t>
  </si>
  <si>
    <t>6,123,535.68 MNX</t>
  </si>
  <si>
    <t>TIIE 28d / 5.94100%</t>
  </si>
  <si>
    <t>16,720,802.17 MNX</t>
  </si>
  <si>
    <t>TIIE 28d / 5.481500%</t>
  </si>
  <si>
    <t>41,213,954.95 MNX</t>
  </si>
  <si>
    <t>TIIE 28d / 6.552900%</t>
  </si>
  <si>
    <t>35,389,849.57 MNX</t>
  </si>
  <si>
    <t>TIIE 28d / 6.7825%</t>
  </si>
  <si>
    <t>Banobras</t>
  </si>
  <si>
    <t>64,733,814.17 MNX</t>
  </si>
  <si>
    <t>TIIE 28d / 6.8600%</t>
  </si>
  <si>
    <t>63,766,786.64 MNX</t>
  </si>
  <si>
    <t>TIIE 28d / 7.3800%</t>
  </si>
  <si>
    <t xml:space="preserve">Crédito Banobras  2,000 mdp </t>
  </si>
  <si>
    <t>75,968,118.43 MNX</t>
  </si>
  <si>
    <t>TIIE 28d / 5.95200%</t>
  </si>
  <si>
    <t>28,755,972.40 MNX</t>
  </si>
  <si>
    <t>TIIE 28d / 5.493500%</t>
  </si>
  <si>
    <t>53,150,463.49 MNX</t>
  </si>
  <si>
    <t>TIIE 28d / 6.561500%</t>
  </si>
  <si>
    <t>76,915,632.11 MNX</t>
  </si>
  <si>
    <t>TIIE 28d / 6.7925%</t>
  </si>
  <si>
    <t>163,143,326.24 MNX</t>
  </si>
  <si>
    <t>TIIE 28d / 6.8700%</t>
  </si>
  <si>
    <t>78,550,726.80 MNX</t>
  </si>
  <si>
    <t>TIIE 28d / 7.3850%</t>
  </si>
  <si>
    <t>SALDO DE LA DEUDA  BRUTA  O NETA DEL SECTOR PÚBLICO PRESUPUESTARIO POR VENCIMIENTO</t>
  </si>
  <si>
    <t>(Pesos)</t>
  </si>
  <si>
    <t>SALDO A</t>
  </si>
  <si>
    <t>VARIACIÓN RESPECTO A  2020</t>
  </si>
  <si>
    <t>DIC  2020</t>
  </si>
  <si>
    <t>DIC  2021</t>
  </si>
  <si>
    <t>% REAL   /1</t>
  </si>
  <si>
    <t xml:space="preserve"> Deuda Neta</t>
  </si>
  <si>
    <t xml:space="preserve">Corto Plazo </t>
  </si>
  <si>
    <t>NR</t>
  </si>
  <si>
    <t>Largo Plazo</t>
  </si>
  <si>
    <t xml:space="preserve">BANOBRAS (Más Oaxaca) </t>
  </si>
  <si>
    <r>
      <t xml:space="preserve">SANTANDER  </t>
    </r>
    <r>
      <rPr>
        <vertAlign val="subscript"/>
        <sz val="8"/>
        <color theme="1"/>
        <rFont val="Arial"/>
        <family val="2"/>
      </rPr>
      <t xml:space="preserve">5,000 </t>
    </r>
    <r>
      <rPr>
        <sz val="8"/>
        <color theme="1"/>
        <rFont val="Arial"/>
        <family val="2"/>
      </rPr>
      <t xml:space="preserve"> </t>
    </r>
  </si>
  <si>
    <r>
      <t>BANOBRAS</t>
    </r>
    <r>
      <rPr>
        <vertAlign val="subscript"/>
        <sz val="8"/>
        <color theme="1"/>
        <rFont val="Arial"/>
        <family val="2"/>
      </rPr>
      <t xml:space="preserve"> 3,018</t>
    </r>
    <r>
      <rPr>
        <sz val="8"/>
        <color theme="1"/>
        <rFont val="Arial"/>
        <family val="2"/>
      </rPr>
      <t xml:space="preserve">   </t>
    </r>
  </si>
  <si>
    <r>
      <t>BANOBRAS</t>
    </r>
    <r>
      <rPr>
        <vertAlign val="subscript"/>
        <sz val="8"/>
        <color theme="1"/>
        <rFont val="Arial"/>
        <family val="2"/>
      </rPr>
      <t xml:space="preserve"> 4,972</t>
    </r>
    <r>
      <rPr>
        <sz val="8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 xml:space="preserve"> </t>
    </r>
  </si>
  <si>
    <r>
      <t>BANOBRAS</t>
    </r>
    <r>
      <rPr>
        <vertAlign val="subscript"/>
        <sz val="8"/>
        <color theme="1"/>
        <rFont val="Arial"/>
        <family val="2"/>
      </rPr>
      <t xml:space="preserve"> 137</t>
    </r>
    <r>
      <rPr>
        <sz val="8"/>
        <color theme="1"/>
        <rFont val="Arial"/>
        <family val="2"/>
      </rPr>
      <t xml:space="preserve"> </t>
    </r>
  </si>
  <si>
    <r>
      <t xml:space="preserve">SANTANDER  </t>
    </r>
    <r>
      <rPr>
        <vertAlign val="subscript"/>
        <sz val="8"/>
        <color theme="1"/>
        <rFont val="Arial"/>
        <family val="2"/>
      </rPr>
      <t xml:space="preserve">1,000 </t>
    </r>
  </si>
  <si>
    <r>
      <t>BANOBRAS</t>
    </r>
    <r>
      <rPr>
        <vertAlign val="subscript"/>
        <sz val="8"/>
        <color theme="1"/>
        <rFont val="Arial"/>
        <family val="2"/>
      </rPr>
      <t xml:space="preserve"> 363</t>
    </r>
    <r>
      <rPr>
        <sz val="8"/>
        <color theme="1"/>
        <rFont val="Arial"/>
        <family val="2"/>
      </rPr>
      <t xml:space="preserve">   </t>
    </r>
    <r>
      <rPr>
        <b/>
        <sz val="8"/>
        <color theme="1"/>
        <rFont val="Arial"/>
        <family val="2"/>
      </rPr>
      <t xml:space="preserve"> 2/</t>
    </r>
  </si>
  <si>
    <r>
      <t>BANOBRAS</t>
    </r>
    <r>
      <rPr>
        <vertAlign val="subscript"/>
        <sz val="8"/>
        <color theme="1"/>
        <rFont val="Arial"/>
        <family val="2"/>
      </rPr>
      <t xml:space="preserve"> 2,000</t>
    </r>
    <r>
      <rPr>
        <sz val="8"/>
        <color theme="1"/>
        <rFont val="Arial"/>
        <family val="2"/>
      </rPr>
      <t xml:space="preserve">   </t>
    </r>
    <r>
      <rPr>
        <b/>
        <sz val="8"/>
        <color theme="1"/>
        <rFont val="Arial"/>
        <family val="2"/>
      </rPr>
      <t>2/</t>
    </r>
  </si>
  <si>
    <r>
      <rPr>
        <b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Deflactado de acuerdo al Indice Nacional de Precios al Consumidor (INPC)</t>
    </r>
  </si>
  <si>
    <r>
      <rPr>
        <b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Créditos en periodo de disposición.</t>
    </r>
  </si>
  <si>
    <r>
      <rPr>
        <b/>
        <sz val="7"/>
        <color rgb="FF000000"/>
        <rFont val="Calibri"/>
        <family val="2"/>
      </rPr>
      <t>E</t>
    </r>
    <r>
      <rPr>
        <b/>
        <sz val="7"/>
        <color rgb="FF000000"/>
        <rFont val="Calibri"/>
        <family val="2"/>
      </rPr>
      <t>je</t>
    </r>
    <r>
      <rPr>
        <b/>
        <sz val="7"/>
        <color rgb="FF000000"/>
        <rFont val="Calibri"/>
        <family val="2"/>
      </rPr>
      <t>c</t>
    </r>
    <r>
      <rPr>
        <b/>
        <sz val="7"/>
        <color rgb="FF000000"/>
        <rFont val="Calibri"/>
        <family val="2"/>
      </rPr>
      <t>u</t>
    </r>
    <r>
      <rPr>
        <b/>
        <sz val="7"/>
        <color rgb="FF000000"/>
        <rFont val="Calibri"/>
        <family val="2"/>
      </rPr>
      <t>t</t>
    </r>
    <r>
      <rPr>
        <b/>
        <sz val="7"/>
        <color rgb="FF000000"/>
        <rFont val="Calibri"/>
        <family val="2"/>
      </rPr>
      <t>o</t>
    </r>
    <r>
      <rPr>
        <b/>
        <sz val="7"/>
        <color rgb="FF000000"/>
        <rFont val="Calibri"/>
        <family val="2"/>
      </rPr>
      <t>r</t>
    </r>
  </si>
  <si>
    <t>Crédito 1,000 mdp*</t>
  </si>
  <si>
    <t>Crédito 137 mdp*</t>
  </si>
  <si>
    <t>Crédito 363 mdp</t>
  </si>
  <si>
    <t>Crédito 2,000 mdp</t>
  </si>
  <si>
    <t>PIPs</t>
  </si>
  <si>
    <t>Monto</t>
  </si>
  <si>
    <t>CAO</t>
  </si>
  <si>
    <t>$454,564,334</t>
  </si>
  <si>
    <t>$134,085,199</t>
  </si>
  <si>
    <t>$  68,955,530</t>
  </si>
  <si>
    <t>$657,605,063</t>
  </si>
  <si>
    <t>SINFRA</t>
  </si>
  <si>
    <t>$115,601,618</t>
  </si>
  <si>
    <t>$ 68,399,670</t>
  </si>
  <si>
    <t>1,053,482,640</t>
  </si>
  <si>
    <t>$1,237,483,928</t>
  </si>
  <si>
    <t>SAPAO</t>
  </si>
  <si>
    <t>$221,075,569</t>
  </si>
  <si>
    <t>34,979,846</t>
  </si>
  <si>
    <t>$ 256,055,415</t>
  </si>
  <si>
    <t>CEA</t>
  </si>
  <si>
    <t>$65,806,883</t>
  </si>
  <si>
    <t>$111,686,912</t>
  </si>
  <si>
    <t>13,966,926</t>
  </si>
  <si>
    <t>$ 191,460,721</t>
  </si>
  <si>
    <t>IODEMC</t>
  </si>
  <si>
    <t>$64,509,982</t>
  </si>
  <si>
    <t>$70,445,329</t>
  </si>
  <si>
    <t>$134,955,311</t>
  </si>
  <si>
    <t>SEFIN</t>
  </si>
  <si>
    <t>$49,987,729</t>
  </si>
  <si>
    <t>$ 49,987,729</t>
  </si>
  <si>
    <t>SEMAEDESO</t>
  </si>
  <si>
    <t>$2,090,356</t>
  </si>
  <si>
    <t>$22,000,000</t>
  </si>
  <si>
    <t>$24,090,356</t>
  </si>
  <si>
    <t>INPAC</t>
  </si>
  <si>
    <t>$49,049,600</t>
  </si>
  <si>
    <t>SEMOVI</t>
  </si>
  <si>
    <t>121,765,605</t>
  </si>
  <si>
    <t>$121,765,605</t>
  </si>
  <si>
    <t>Total</t>
  </si>
  <si>
    <t>$973,636,471</t>
  </si>
  <si>
    <t>$321,581,511</t>
  </si>
  <si>
    <t>$1,293,150,547</t>
  </si>
  <si>
    <t>$2,722,453,728</t>
  </si>
  <si>
    <t>% Avance</t>
  </si>
  <si>
    <t>100%</t>
  </si>
  <si>
    <t>80%</t>
  </si>
  <si>
    <t>66%</t>
  </si>
  <si>
    <t>94%</t>
  </si>
  <si>
    <r>
      <rPr>
        <b/>
        <sz val="8"/>
        <color rgb="FF000000"/>
        <rFont val="Calibri"/>
        <family val="2"/>
      </rPr>
      <t>NÚ</t>
    </r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O</t>
    </r>
  </si>
  <si>
    <t xml:space="preserve">                                              DESTINO                                              </t>
  </si>
  <si>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N</t>
    </r>
    <r>
      <rPr>
        <b/>
        <sz val="8"/>
        <color rgb="FF000000"/>
        <rFont val="Calibri"/>
        <family val="2"/>
      </rPr>
      <t>T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TO</t>
    </r>
  </si>
  <si>
    <r>
      <rPr>
        <b/>
        <sz val="8"/>
        <color rgb="FF000000"/>
        <rFont val="Calibri"/>
        <family val="2"/>
      </rPr>
      <t>F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H</t>
    </r>
    <r>
      <rPr>
        <b/>
        <sz val="8"/>
        <color rgb="FF000000"/>
        <rFont val="Calibri"/>
        <family val="2"/>
      </rPr>
      <t>A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O</t>
    </r>
  </si>
  <si>
    <t>INVERSIÓN PÚBLICA PRODUCTIVA</t>
  </si>
  <si>
    <t>FONDO DE RESERVA</t>
  </si>
  <si>
    <t>$164,227,235</t>
  </si>
  <si>
    <t>$4,361,459</t>
  </si>
  <si>
    <t>$168,588,694</t>
  </si>
  <si>
    <t>02-jul-20</t>
  </si>
  <si>
    <t>$142,977,060</t>
  </si>
  <si>
    <t>$3,797,718</t>
  </si>
  <si>
    <t>$146,774,778</t>
  </si>
  <si>
    <t>04-sep-20</t>
  </si>
  <si>
    <t>$198,179,081</t>
  </si>
  <si>
    <t>5,263,134</t>
  </si>
  <si>
    <t>$203,442,215</t>
  </si>
  <si>
    <t>30-oct-20</t>
  </si>
  <si>
    <t>$304,513,862</t>
  </si>
  <si>
    <t>$8,087,117</t>
  </si>
  <si>
    <t>$312,600,979</t>
  </si>
  <si>
    <t>17-dic-20</t>
  </si>
  <si>
    <t>$25,867,125</t>
  </si>
  <si>
    <t>$686,965</t>
  </si>
  <si>
    <t>$ 26,554,091</t>
  </si>
  <si>
    <t>29-ene-21</t>
  </si>
  <si>
    <t>$90,738,040</t>
  </si>
  <si>
    <t>$2,409,773</t>
  </si>
  <si>
    <t>$93,147,813</t>
  </si>
  <si>
    <t>21-abr-21</t>
  </si>
  <si>
    <t>$46,597,301</t>
  </si>
  <si>
    <t>$1,236,897</t>
  </si>
  <si>
    <t>$47,834,198</t>
  </si>
  <si>
    <t>02-jun-21</t>
  </si>
  <si>
    <t>$973,099,705</t>
  </si>
  <si>
    <t>$25,843,064</t>
  </si>
  <si>
    <t>$998,942,768</t>
  </si>
  <si>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RO</t>
    </r>
  </si>
  <si>
    <t>PROYECTOS AUTORIZADOS</t>
  </si>
  <si>
    <t>PROYECTOS POR UR</t>
  </si>
  <si>
    <t>PROYECTOS</t>
  </si>
  <si>
    <t>MONTO</t>
  </si>
  <si>
    <t>NÚMERO</t>
  </si>
  <si>
    <r>
      <rPr>
        <sz val="8"/>
        <color rgb="FF000000"/>
        <rFont val="Calibri"/>
        <family val="2"/>
      </rPr>
      <t>1.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</si>
  <si>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9</t>
    </r>
  </si>
  <si>
    <r>
      <rPr>
        <sz val="8"/>
        <color rgb="FF000000"/>
        <rFont val="Calibri"/>
        <family val="2"/>
      </rPr>
      <t>$27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6</t>
    </r>
  </si>
  <si>
    <r>
      <rPr>
        <sz val="8"/>
        <color rgb="FF000000"/>
        <rFont val="Calibri"/>
        <family val="2"/>
      </rPr>
      <t>$14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7</t>
    </r>
  </si>
  <si>
    <t>$ 5,947,385</t>
  </si>
  <si>
    <t>$ 6,909,344</t>
  </si>
  <si>
    <r>
      <rPr>
        <sz val="8"/>
        <color rgb="FF000000"/>
        <rFont val="Calibri"/>
        <family val="2"/>
      </rPr>
      <t>2.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</si>
  <si>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33</t>
    </r>
  </si>
  <si>
    <r>
      <rPr>
        <sz val="8"/>
        <color rgb="FF000000"/>
        <rFont val="Calibri"/>
        <family val="2"/>
      </rPr>
      <t>$504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</t>
    </r>
  </si>
  <si>
    <r>
      <rPr>
        <sz val="8"/>
        <color rgb="FF000000"/>
        <rFont val="Calibri"/>
        <family val="2"/>
      </rPr>
      <t>$55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2</t>
    </r>
  </si>
  <si>
    <t>$448,616,948</t>
  </si>
  <si>
    <r>
      <rPr>
        <sz val="8"/>
        <color rgb="FF000000"/>
        <rFont val="Calibri"/>
        <family val="2"/>
      </rPr>
      <t>3.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</si>
  <si>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21</t>
    </r>
  </si>
  <si>
    <r>
      <rPr>
        <sz val="8"/>
        <color rgb="FF000000"/>
        <rFont val="Calibri"/>
        <family val="2"/>
      </rPr>
      <t>$282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63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64</t>
    </r>
  </si>
  <si>
    <r>
      <rPr>
        <sz val="8"/>
        <color rgb="FF000000"/>
        <rFont val="Calibri"/>
        <family val="2"/>
      </rPr>
      <t>$58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9</t>
    </r>
  </si>
  <si>
    <t>4. Módulos para el Desarrollo de Inf. Social</t>
  </si>
  <si>
    <t>-</t>
  </si>
  <si>
    <t>5. Espacios Públicos</t>
  </si>
  <si>
    <t>$25,786,081</t>
  </si>
  <si>
    <r>
      <rPr>
        <sz val="8"/>
        <color rgb="FF000000"/>
        <rFont val="Calibri"/>
        <family val="2"/>
      </rPr>
      <t>$25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1</t>
    </r>
  </si>
  <si>
    <t>6. Mercados</t>
  </si>
  <si>
    <r>
      <rPr>
        <sz val="8"/>
        <color rgb="FF000000"/>
        <rFont val="Calibri"/>
        <family val="2"/>
      </rPr>
      <t>$64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2</t>
    </r>
  </si>
  <si>
    <t>7. Tecnologías</t>
  </si>
  <si>
    <r>
      <rPr>
        <sz val="8"/>
        <color rgb="FF000000"/>
        <rFont val="Calibri"/>
        <family val="2"/>
      </rPr>
      <t>$49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9</t>
    </r>
  </si>
  <si>
    <t>8. Electrificaciones y Alumbrados</t>
  </si>
  <si>
    <t>$19,646,818</t>
  </si>
  <si>
    <r>
      <rPr>
        <sz val="8"/>
        <color rgb="FF000000"/>
        <rFont val="Calibri"/>
        <family val="2"/>
      </rPr>
      <t>$19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8</t>
    </r>
  </si>
  <si>
    <r>
      <rPr>
        <b/>
        <sz val="8"/>
        <color rgb="FF000000"/>
        <rFont val="Calibri"/>
        <family val="2"/>
      </rPr>
      <t>$973,636</t>
    </r>
    <r>
      <rPr>
        <b/>
        <sz val="8"/>
        <color rgb="FF000000"/>
        <rFont val="Calibri"/>
        <family val="2"/>
      </rPr>
      <t>,</t>
    </r>
    <r>
      <rPr>
        <b/>
        <sz val="8"/>
        <color rgb="FF000000"/>
        <rFont val="Calibri"/>
        <family val="2"/>
      </rPr>
      <t>4</t>
    </r>
    <r>
      <rPr>
        <b/>
        <sz val="8"/>
        <color rgb="FF000000"/>
        <rFont val="Calibri"/>
        <family val="2"/>
      </rPr>
      <t>7</t>
    </r>
    <r>
      <rPr>
        <b/>
        <sz val="8"/>
        <color rgb="FF000000"/>
        <rFont val="Calibri"/>
        <family val="2"/>
      </rPr>
      <t>1</t>
    </r>
  </si>
  <si>
    <t>NÚM.</t>
  </si>
  <si>
    <t>EJERCICIO</t>
  </si>
  <si>
    <t>UR</t>
  </si>
  <si>
    <t>NOMBRE PROYECTO</t>
  </si>
  <si>
    <t>MONTO AUTORIZADO</t>
  </si>
  <si>
    <t>CONSTRUCCION DEL PALACIO MUNICIPAL, 2DA ETAPA</t>
  </si>
  <si>
    <t>$                           3,916,021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</si>
  <si>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LEDAD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</si>
  <si>
    <t>$                           1,801,094</t>
  </si>
  <si>
    <r>
      <rPr>
        <sz val="8"/>
        <color rgb="FF000000"/>
        <rFont val="Calibri"/>
        <family val="2"/>
      </rPr>
      <t>3</t>
    </r>
  </si>
  <si>
    <r>
      <rPr>
        <sz val="8"/>
        <color rgb="FF000000"/>
        <rFont val="Calibri"/>
        <family val="2"/>
      </rPr>
      <t>2020</t>
    </r>
  </si>
  <si>
    <r>
      <rPr>
        <sz val="8"/>
        <color rgb="FF000000"/>
        <rFont val="Calibri"/>
        <family val="2"/>
      </rPr>
      <t>SINF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</si>
  <si>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ALT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ULEV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D
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HUAJ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AN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UD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</si>
  <si>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274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337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</si>
  <si>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AN
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</si>
  <si>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t>$                           3,239,886</t>
  </si>
  <si>
    <r>
      <rPr>
        <sz val="8"/>
        <color rgb="FF000000"/>
        <rFont val="Calibri"/>
        <family val="2"/>
      </rPr>
      <t>5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</si>
  <si>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ALT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ULEV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</si>
  <si>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056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212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</si>
  <si>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HUAZ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</si>
  <si>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t>$                           5,168,943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</si>
  <si>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Y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IT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</si>
  <si>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t>$                                975,576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</si>
  <si>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ASUN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</si>
  <si>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t>$                                659,950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</si>
  <si>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</si>
  <si>
    <t>$                                501,746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</si>
  <si>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SUN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 xml:space="preserve">N
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CHI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</si>
  <si>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t>$                           1,801,031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</si>
  <si>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</si>
  <si>
    <t>$                           4,999,450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</si>
  <si>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</si>
  <si>
    <t>$                           1,104,647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</si>
  <si>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VILLA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HILA</t>
    </r>
  </si>
  <si>
    <t>$                           3,563,342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</si>
  <si>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</si>
  <si>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t>$                           1,992,994</t>
  </si>
  <si>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LIC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CUQUI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CIU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LAXI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CO</t>
    </r>
  </si>
  <si>
    <t>$                           3,351,636</t>
  </si>
  <si>
    <r>
      <rPr>
        <sz val="8"/>
        <color rgb="FF000000"/>
        <rFont val="Calibri"/>
        <family val="2"/>
      </rPr>
      <t>16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</si>
  <si>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IDA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</si>
  <si>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31,844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15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</si>
  <si>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ÁULICO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2ª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A)</t>
    </r>
  </si>
  <si>
    <t>$                           2,958,241</t>
  </si>
  <si>
    <r>
      <rPr>
        <sz val="8"/>
        <color rgb="FF000000"/>
        <rFont val="Calibri"/>
        <family val="2"/>
      </rPr>
      <t>18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</si>
  <si>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UAREZ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</si>
  <si>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445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576</t>
    </r>
  </si>
  <si>
    <r>
      <rPr>
        <sz val="8"/>
        <color rgb="FF000000"/>
        <rFont val="Calibri"/>
        <family val="2"/>
      </rPr>
      <t>19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</si>
  <si>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ÁULICO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</si>
  <si>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529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770</t>
    </r>
  </si>
  <si>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IÑO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ILLE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</si>
  <si>
    <t>$                           1,059,556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</si>
  <si>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UAREZ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UVI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</si>
  <si>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945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803</t>
    </r>
  </si>
  <si>
    <r>
      <rPr>
        <sz val="8"/>
        <color rgb="FF000000"/>
        <rFont val="Calibri"/>
        <family val="2"/>
      </rPr>
      <t>22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</si>
  <si>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16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</si>
  <si>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994,195</t>
    </r>
  </si>
  <si>
    <r>
      <rPr>
        <sz val="8"/>
        <color rgb="FF000000"/>
        <rFont val="Calibri"/>
        <family val="2"/>
      </rPr>
      <t>23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</si>
  <si>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ES</t>
    </r>
    <r>
      <rPr>
        <sz val="8"/>
        <color rgb="FF000000"/>
        <rFont val="Calibri"/>
        <family val="2"/>
      </rPr>
      <t>CUE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“V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”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CON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42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0R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</si>
  <si>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260</t>
    </r>
  </si>
  <si>
    <r>
      <rPr>
        <sz val="8"/>
        <color rgb="FF000000"/>
        <rFont val="Calibri"/>
        <family val="2"/>
      </rPr>
      <t>24</t>
    </r>
  </si>
  <si>
    <r>
      <rPr>
        <sz val="8"/>
        <color rgb="FF000000"/>
        <rFont val="Calibri"/>
        <family val="2"/>
      </rPr>
      <t>"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CUN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:
</t>
    </r>
    <r>
      <rPr>
        <sz val="8"/>
        <color rgb="FF000000"/>
        <rFont val="Calibri"/>
        <family val="2"/>
      </rPr>
      <t>20DTV0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09Z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</si>
  <si>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406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949</t>
    </r>
  </si>
  <si>
    <r>
      <rPr>
        <sz val="8"/>
        <color rgb="FF000000"/>
        <rFont val="Calibri"/>
        <family val="2"/>
      </rPr>
      <t>25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</si>
  <si>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CUN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AR
</t>
    </r>
    <r>
      <rPr>
        <sz val="8"/>
        <color rgb="FF000000"/>
        <rFont val="Calibri"/>
        <family val="2"/>
      </rPr>
      <t>20DTV0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41B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Ñ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</si>
  <si>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538</t>
    </r>
  </si>
  <si>
    <t>CONSTRUCCIÓN DE TECHADO DE LA EXPLANADA MUNICIPAL</t>
  </si>
  <si>
    <t>$                           2,331,389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</si>
  <si>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LUD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</si>
  <si>
    <t>$                           2,561,698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</si>
  <si>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CHI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SA</t>
    </r>
  </si>
  <si>
    <t>$                                998,074</t>
  </si>
  <si>
    <t>REHABILITACIÓN DE LA UNIDAD DEPORTIVA SANTA CRUZ AMILPAS</t>
  </si>
  <si>
    <t>$                           4,931,963</t>
  </si>
  <si>
    <r>
      <rPr>
        <sz val="8"/>
        <color rgb="FF000000"/>
        <rFont val="Calibri"/>
        <family val="2"/>
      </rPr>
      <t>30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</si>
  <si>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LEO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ALCO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</si>
  <si>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468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215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</si>
  <si>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ACIO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ALTA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</si>
  <si>
    <t>$                                899,840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</si>
  <si>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IDAL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</si>
  <si>
    <t>$                           1,038,561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</si>
  <si>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IVO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INA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</si>
  <si>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671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214</t>
    </r>
  </si>
  <si>
    <r>
      <rPr>
        <sz val="8"/>
        <color rgb="FF000000"/>
        <rFont val="Calibri"/>
        <family val="2"/>
      </rPr>
      <t>34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</si>
  <si>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</si>
  <si>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902</t>
    </r>
  </si>
  <si>
    <t>FINANZAS</t>
  </si>
  <si>
    <t>INFRAESTRUCTURA DE TELECOMUNICACIONES EN CIUDAD JUDICIAL</t>
  </si>
  <si>
    <t>$                        49,987,729</t>
  </si>
  <si>
    <r>
      <rPr>
        <sz val="8"/>
        <color rgb="FF000000"/>
        <rFont val="Calibri"/>
        <family val="2"/>
      </rPr>
      <t>36</t>
    </r>
  </si>
  <si>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SO</t>
    </r>
  </si>
  <si>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FI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</si>
  <si>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090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356</t>
    </r>
  </si>
  <si>
    <r>
      <rPr>
        <sz val="8"/>
        <color rgb="FF000000"/>
        <rFont val="Calibri"/>
        <family val="2"/>
      </rPr>
      <t>37</t>
    </r>
  </si>
  <si>
    <r>
      <rPr>
        <sz val="8"/>
        <color rgb="FF000000"/>
        <rFont val="Calibri"/>
        <family val="2"/>
      </rPr>
      <t>CAO</t>
    </r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</si>
  <si>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IGUEL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;
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100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200,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KM.
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900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 xml:space="preserve">000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FÁ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</si>
  <si>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014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156</t>
    </r>
  </si>
  <si>
    <r>
      <rPr>
        <sz val="8"/>
        <color rgb="FF000000"/>
        <rFont val="Calibri"/>
        <family val="2"/>
      </rPr>
      <t>38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</si>
  <si>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Y
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X/V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43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</si>
  <si>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30,373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82</t>
    </r>
  </si>
  <si>
    <r>
      <rPr>
        <sz val="8"/>
        <color rgb="FF000000"/>
        <rFont val="Calibri"/>
        <family val="2"/>
      </rPr>
      <t>39</t>
    </r>
  </si>
  <si>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IMIE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CUIL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ILES)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</si>
  <si>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507</t>
    </r>
  </si>
  <si>
    <r>
      <rPr>
        <sz val="8"/>
        <color rgb="FF000000"/>
        <rFont val="Calibri"/>
        <family val="2"/>
      </rPr>
      <t>40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</si>
  <si>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LÁLPAM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IVI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AD
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CHO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SAN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.(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90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58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CI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</si>
  <si>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27,899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48</t>
    </r>
  </si>
  <si>
    <r>
      <rPr>
        <sz val="8"/>
        <color rgb="FF000000"/>
        <rFont val="Calibri"/>
        <family val="2"/>
      </rPr>
      <t>41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</si>
  <si>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00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</si>
  <si>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16,499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00</t>
    </r>
  </si>
  <si>
    <r>
      <rPr>
        <sz val="8"/>
        <color rgb="FF000000"/>
        <rFont val="Calibri"/>
        <family val="2"/>
      </rPr>
      <t>42</t>
    </r>
  </si>
  <si>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100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;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UAJU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0
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</si>
  <si>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17,998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58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</si>
  <si>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800</t>
    </r>
  </si>
  <si>
    <t>$                        18,457,762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</si>
  <si>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AMI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</si>
  <si>
    <t>$                        11,979,494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</si>
  <si>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QU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HIMA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AS,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55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</si>
  <si>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t>$                        14,204,248</t>
  </si>
  <si>
    <r>
      <rPr>
        <sz val="8"/>
        <color rgb="FF000000"/>
        <rFont val="Calibri"/>
        <family val="2"/>
      </rPr>
      <t>46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</si>
  <si>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UAJI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CUIL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.),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UL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AL)-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</si>
  <si>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24,900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07</t>
    </r>
  </si>
  <si>
    <r>
      <rPr>
        <sz val="8"/>
        <color rgb="FF000000"/>
        <rFont val="Calibri"/>
        <family val="2"/>
      </rPr>
      <t>47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</si>
  <si>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.(TLAX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A)</t>
    </r>
    <r>
      <rPr>
        <sz val="8"/>
        <color rgb="FF000000"/>
        <rFont val="Calibri"/>
        <family val="2"/>
      </rPr>
      <t>—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ÍO
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ÁS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KM21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 xml:space="preserve">500
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</si>
  <si>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12,901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24</t>
    </r>
  </si>
  <si>
    <r>
      <rPr>
        <sz val="8"/>
        <color rgb="FF000000"/>
        <rFont val="Calibri"/>
        <family val="2"/>
      </rPr>
      <t>48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</si>
  <si>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LTI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IGUEL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</si>
  <si>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24,511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93</t>
    </r>
  </si>
  <si>
    <r>
      <rPr>
        <sz val="8"/>
        <color rgb="FF000000"/>
        <rFont val="Calibri"/>
        <family val="2"/>
      </rPr>
      <t>49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</si>
  <si>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HUAJ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–
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UADAL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200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</si>
  <si>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135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</si>
  <si>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ULAR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.
</t>
    </r>
    <r>
      <rPr>
        <sz val="8"/>
        <color rgb="FF000000"/>
        <rFont val="Calibri"/>
        <family val="2"/>
      </rPr>
      <t>17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900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/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</si>
  <si>
    <t>$                           5,882,587</t>
  </si>
  <si>
    <r>
      <rPr>
        <sz val="8"/>
        <color rgb="FF000000"/>
        <rFont val="Calibri"/>
        <family val="2"/>
      </rPr>
      <t>51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</si>
  <si>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CUD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UI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ÁN-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ULC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CU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</si>
  <si>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19,144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12</t>
    </r>
  </si>
  <si>
    <r>
      <rPr>
        <sz val="8"/>
        <color rgb="FF000000"/>
        <rFont val="Calibri"/>
        <family val="2"/>
      </rPr>
      <t>52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</si>
  <si>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VEGA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SAN
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78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800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244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</si>
  <si>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69,789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89</t>
    </r>
  </si>
  <si>
    <r>
      <rPr>
        <sz val="8"/>
        <color rgb="FF000000"/>
        <rFont val="Calibri"/>
        <family val="2"/>
      </rPr>
      <t>53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</si>
  <si>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C
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Ñ</t>
    </r>
    <r>
      <rPr>
        <sz val="8"/>
        <color rgb="FF000000"/>
        <rFont val="Calibri"/>
        <family val="2"/>
      </rPr>
      <t>ASCO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-
</t>
    </r>
    <r>
      <rPr>
        <sz val="8"/>
        <color rgb="FF000000"/>
        <rFont val="Calibri"/>
        <family val="2"/>
      </rPr>
      <t>ASUN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ALC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Ñ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UNCI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</si>
  <si>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28,417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62</t>
    </r>
  </si>
  <si>
    <r>
      <rPr>
        <sz val="8"/>
        <color rgb="FF000000"/>
        <rFont val="Calibri"/>
        <family val="2"/>
      </rPr>
      <t>54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</si>
  <si>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82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</si>
  <si>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15,586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30</t>
    </r>
  </si>
  <si>
    <r>
      <rPr>
        <sz val="8"/>
        <color rgb="FF000000"/>
        <rFont val="Calibri"/>
        <family val="2"/>
      </rPr>
      <t>55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</si>
  <si>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L.
</t>
    </r>
    <r>
      <rPr>
        <sz val="8"/>
        <color rgb="FF000000"/>
        <rFont val="Calibri"/>
        <family val="2"/>
      </rPr>
      <t>CUA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ÍMI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/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</si>
  <si>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27,432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02</t>
    </r>
  </si>
  <si>
    <r>
      <rPr>
        <sz val="8"/>
        <color rgb="FF000000"/>
        <rFont val="Calibri"/>
        <family val="2"/>
      </rPr>
      <t>56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</si>
  <si>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AN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IGUEL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HIMA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QU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CHI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–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 xml:space="preserve">ÁN
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0+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</si>
  <si>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29,594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91</t>
    </r>
  </si>
  <si>
    <r>
      <rPr>
        <sz val="8"/>
        <color rgb="FF000000"/>
        <rFont val="Calibri"/>
        <family val="2"/>
      </rPr>
      <t>57</t>
    </r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</si>
  <si>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SÉ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CHI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ISID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700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</si>
  <si>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12,311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54</t>
    </r>
  </si>
  <si>
    <r>
      <rPr>
        <sz val="8"/>
        <color rgb="FF000000"/>
        <rFont val="Calibri"/>
        <family val="2"/>
      </rPr>
      <t>58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</si>
  <si>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QUI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AMI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A)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</si>
  <si>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954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504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</si>
  <si>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ULC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</si>
  <si>
    <t>$                        13,266,405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</si>
  <si>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SAN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</si>
  <si>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t>$                           1,954,519</t>
  </si>
  <si>
    <r>
      <rPr>
        <sz val="8"/>
        <color rgb="FF000000"/>
        <rFont val="Calibri"/>
        <family val="2"/>
      </rPr>
      <t>61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</si>
  <si>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</si>
  <si>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992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866</t>
    </r>
  </si>
  <si>
    <t>AMPLIACIÓN DEL SISTEMA DE AGUA POTABLE EN SAN JUAN QUIAHIJE</t>
  </si>
  <si>
    <t>$                           1,009,054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</si>
  <si>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CILLO</t>
    </r>
  </si>
  <si>
    <t>$                           5,694,357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</si>
  <si>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</si>
  <si>
    <t>$                           7,787,778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</si>
  <si>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LO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</si>
  <si>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t>$                                479,175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</si>
  <si>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</si>
  <si>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t>$                           9,990,093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</si>
  <si>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LA</t>
    </r>
  </si>
  <si>
    <t>$                           3,249,892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</si>
  <si>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</si>
  <si>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t>$                           5,455,013</t>
  </si>
  <si>
    <r>
      <rPr>
        <sz val="8"/>
        <color rgb="FF000000"/>
        <rFont val="Calibri"/>
        <family val="2"/>
      </rPr>
      <t>69</t>
    </r>
  </si>
  <si>
    <r>
      <rPr>
        <sz val="8"/>
        <color rgb="FF000000"/>
        <rFont val="Calibri"/>
        <family val="2"/>
      </rPr>
      <t>CEA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</si>
  <si>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 xml:space="preserve">AS
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SIDUA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FI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</si>
  <si>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430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169</t>
    </r>
  </si>
  <si>
    <t>REHABILITACIÓN DEL DRENAJE SANITARIO EN SANTA CRUZ AMILPAS</t>
  </si>
  <si>
    <t>$                           3,272,452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</si>
  <si>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ÍO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</si>
  <si>
    <t>$                        25,010,728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</si>
  <si>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QUI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C
</t>
    </r>
    <r>
      <rPr>
        <sz val="8"/>
        <color rgb="FF000000"/>
        <rFont val="Calibri"/>
        <family val="2"/>
      </rPr>
      <t>2DA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</si>
  <si>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t>$                        15,247,431</t>
  </si>
  <si>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QU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AS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</si>
  <si>
    <t>$                        10,487,948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</si>
  <si>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INF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R
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UADAL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</si>
  <si>
    <t>$                        40,189,602</t>
  </si>
  <si>
    <r>
      <rPr>
        <sz val="8"/>
        <color rgb="FF000000"/>
        <rFont val="Calibri"/>
        <family val="2"/>
      </rPr>
      <t>75</t>
    </r>
  </si>
  <si>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AO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</si>
  <si>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LUV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AS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CA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</si>
  <si>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48,162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07</t>
    </r>
  </si>
  <si>
    <r>
      <rPr>
        <sz val="8"/>
        <color rgb="FF000000"/>
        <rFont val="Calibri"/>
        <family val="2"/>
      </rPr>
      <t>76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</si>
  <si>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</si>
  <si>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27,556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21</t>
    </r>
  </si>
  <si>
    <r>
      <rPr>
        <sz val="8"/>
        <color rgb="FF000000"/>
        <rFont val="Calibri"/>
        <family val="2"/>
      </rPr>
      <t>77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</si>
  <si>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AF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</si>
  <si>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667,308</t>
    </r>
  </si>
  <si>
    <r>
      <rPr>
        <sz val="8"/>
        <color rgb="FF000000"/>
        <rFont val="Calibri"/>
        <family val="2"/>
      </rPr>
      <t>78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</si>
  <si>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LUV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</si>
  <si>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514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623</t>
    </r>
  </si>
  <si>
    <r>
      <rPr>
        <sz val="8"/>
        <color rgb="FF000000"/>
        <rFont val="Calibri"/>
        <family val="2"/>
      </rPr>
      <t>79</t>
    </r>
  </si>
  <si>
    <r>
      <rPr>
        <sz val="8"/>
        <color rgb="FF000000"/>
        <rFont val="Calibri"/>
        <family val="2"/>
      </rPr>
      <t>SUS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QU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LEME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FUN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</si>
  <si>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12,399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48</t>
    </r>
  </si>
  <si>
    <r>
      <rPr>
        <sz val="8"/>
        <color rgb="FF000000"/>
        <rFont val="Calibri"/>
        <family val="2"/>
      </rPr>
      <t>80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</si>
  <si>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AF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UAREZ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</si>
  <si>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389,239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</si>
  <si>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INF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LANCO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</si>
  <si>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t>$                        30,778,374</t>
  </si>
  <si>
    <r>
      <rPr>
        <sz val="8"/>
        <color rgb="FF000000"/>
        <rFont val="Calibri"/>
        <family val="2"/>
      </rPr>
      <t>82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</si>
  <si>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AS
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</si>
  <si>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670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941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</si>
  <si>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ACO</t>
    </r>
  </si>
  <si>
    <t>$                           8,499,904</t>
  </si>
  <si>
    <t>REHABILITACIÓN DEL MERCADO DÍAZ ORDAZ EN EJUTLA DE CRESPO</t>
  </si>
  <si>
    <t>$                           6,916,450</t>
  </si>
  <si>
    <t>TERMINACIÓN DEL MERCADO EN CIUDAD IXTEPEC.</t>
  </si>
  <si>
    <t>$                        10,800,000</t>
  </si>
  <si>
    <t>REHABILITACIÓN DEL MERCADO MUNICIPAL EN PINOTEPA NACIONAL</t>
  </si>
  <si>
    <t>$                        22,172,524</t>
  </si>
  <si>
    <t>REHABILITACIÓN DEL MERCADO MUNICIPAL EN HUAUTLA DE JIMÉNEZ</t>
  </si>
  <si>
    <t>$                        10,397,855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</si>
  <si>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SAD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S00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8D</t>
    </r>
  </si>
  <si>
    <t>$                           2,512,995</t>
  </si>
  <si>
    <r>
      <rPr>
        <sz val="8"/>
        <color rgb="FF000000"/>
        <rFont val="Calibri"/>
        <family val="2"/>
      </rPr>
      <t>89</t>
    </r>
  </si>
  <si>
    <r>
      <rPr>
        <sz val="8"/>
        <color rgb="FF000000"/>
        <rFont val="Calibri"/>
        <family val="2"/>
      </rPr>
      <t>2021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</si>
  <si>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</si>
  <si>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22,438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00</t>
    </r>
  </si>
  <si>
    <r>
      <rPr>
        <sz val="8"/>
        <color rgb="FF000000"/>
        <rFont val="Calibri"/>
        <family val="2"/>
      </rPr>
      <t>90</t>
    </r>
  </si>
  <si>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</si>
  <si>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</si>
  <si>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723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249</t>
    </r>
  </si>
  <si>
    <t>$                     973,636,471</t>
  </si>
  <si>
    <t xml:space="preserve">                                             DESTINO                                             </t>
  </si>
  <si>
    <r>
      <rPr>
        <b/>
        <sz val="8"/>
        <color rgb="FF000000"/>
        <rFont val="Calibri"/>
        <family val="2"/>
      </rPr>
      <t>IN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IÓN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Ú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 xml:space="preserve">A
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T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</si>
  <si>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F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N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 xml:space="preserve">E
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A</t>
    </r>
  </si>
  <si>
    <t>$ 37,254,177</t>
  </si>
  <si>
    <t>$675,210</t>
  </si>
  <si>
    <t>$37,929,387</t>
  </si>
  <si>
    <t>26-jun-20</t>
  </si>
  <si>
    <t>$61,429,613</t>
  </si>
  <si>
    <t>$789,500</t>
  </si>
  <si>
    <t>$62,219,113</t>
  </si>
  <si>
    <t>10-sep-20</t>
  </si>
  <si>
    <t>$13,804,000</t>
  </si>
  <si>
    <t>$192,500</t>
  </si>
  <si>
    <t>$13,996,500</t>
  </si>
  <si>
    <t>$11,692,800</t>
  </si>
  <si>
    <t>$188,660</t>
  </si>
  <si>
    <t>$11,881,460</t>
  </si>
  <si>
    <t>10-mar-21</t>
  </si>
  <si>
    <t>$ 9,904,609</t>
  </si>
  <si>
    <t>$139,012</t>
  </si>
  <si>
    <t>$10,043,621</t>
  </si>
  <si>
    <t>29-mar-21</t>
  </si>
  <si>
    <t>$134,085,200</t>
  </si>
  <si>
    <t>$1,984,882</t>
  </si>
  <si>
    <t>$136,070,082</t>
  </si>
  <si>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II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n.</t>
    </r>
  </si>
  <si>
    <r>
      <rPr>
        <sz val="8"/>
        <color rgb="FF000000"/>
        <rFont val="Calibri"/>
        <family val="2"/>
      </rPr>
      <t>$134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85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99.51</t>
    </r>
  </si>
  <si>
    <r>
      <rPr>
        <sz val="8"/>
        <color rgb="FF000000"/>
        <rFont val="Calibri"/>
        <family val="2"/>
      </rPr>
      <t>98.54%</t>
    </r>
  </si>
  <si>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</si>
  <si>
    <r>
      <rPr>
        <sz val="8"/>
        <color rgb="FF000000"/>
        <rFont val="Calibri"/>
        <family val="2"/>
      </rPr>
      <t>$1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98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88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.00</t>
    </r>
  </si>
  <si>
    <r>
      <rPr>
        <sz val="8"/>
        <color rgb="FF000000"/>
        <rFont val="Calibri"/>
        <family val="2"/>
      </rPr>
      <t>1.46%</t>
    </r>
  </si>
  <si>
    <t>$136,070,081.51</t>
  </si>
  <si>
    <t>1. Proyectos Estratégicos</t>
  </si>
  <si>
    <t>2. Caminos y Puentes</t>
  </si>
  <si>
    <r>
      <rPr>
        <sz val="8"/>
        <color rgb="FF000000"/>
        <rFont val="Calibri"/>
        <family val="2"/>
      </rPr>
      <t>3.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y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</si>
  <si>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t>134,085,199</t>
  </si>
  <si>
    <r>
      <rPr>
        <b/>
        <sz val="8"/>
        <color rgb="FF000000"/>
        <rFont val="Calibri"/>
        <family val="2"/>
      </rPr>
      <t>NÚ</t>
    </r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.</t>
    </r>
  </si>
  <si>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IÓN</t>
    </r>
  </si>
  <si>
    <r>
      <rPr>
        <b/>
        <sz val="8"/>
        <color rgb="FF000000"/>
        <rFont val="Calibri"/>
        <family val="2"/>
      </rPr>
      <t>NÚ</t>
    </r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 xml:space="preserve">E
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NI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A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</si>
  <si>
    <r>
      <rPr>
        <b/>
        <sz val="8"/>
        <color rgb="FF000000"/>
        <rFont val="Calibri"/>
        <family val="2"/>
      </rPr>
      <t>M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N</t>
    </r>
    <r>
      <rPr>
        <b/>
        <sz val="8"/>
        <color rgb="FF000000"/>
        <rFont val="Calibri"/>
        <family val="2"/>
      </rPr>
      <t>T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N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IÓN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A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N
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É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ITO</t>
    </r>
  </si>
  <si>
    <t>Adquisición de Tractores de Cadena</t>
  </si>
  <si>
    <t>$14,848,000.00</t>
  </si>
  <si>
    <t>Adquisición de retroexcavadoras</t>
  </si>
  <si>
    <t>$21,388,609.47</t>
  </si>
  <si>
    <t>Adquisición de excavadoras de orugas</t>
  </si>
  <si>
    <t>$45,648,590.04</t>
  </si>
  <si>
    <r>
      <rPr>
        <sz val="8"/>
        <color rgb="FF000000"/>
        <rFont val="Calibri"/>
        <family val="2"/>
      </rPr>
      <t>4</t>
    </r>
  </si>
  <si>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xt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</si>
  <si>
    <r>
      <rPr>
        <sz val="8"/>
        <color rgb="FF000000"/>
        <rFont val="Calibri"/>
        <family val="2"/>
      </rPr>
      <t>10</t>
    </r>
  </si>
  <si>
    <r>
      <rPr>
        <sz val="8"/>
        <color rgb="FF000000"/>
        <rFont val="Calibri"/>
        <family val="2"/>
      </rPr>
      <t>$52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0.00</t>
    </r>
  </si>
  <si>
    <t>SUBTOTAL</t>
  </si>
  <si>
    <t>$134,085,199.51</t>
  </si>
  <si>
    <t>Fondo de Reserva</t>
  </si>
  <si>
    <t>$1,984,882.00</t>
  </si>
  <si>
    <t>MONTO TOTAL</t>
  </si>
  <si>
    <t>DESTINO</t>
  </si>
  <si>
    <t>$ 74,002,792</t>
  </si>
  <si>
    <t>$ 1,965,327</t>
  </si>
  <si>
    <t>$75,968,118</t>
  </si>
  <si>
    <t>$125,400,256</t>
  </si>
  <si>
    <t>$3,330,313</t>
  </si>
  <si>
    <t>$128,730,569</t>
  </si>
  <si>
    <t>18-dic-20</t>
  </si>
  <si>
    <t>$ 28,012,043</t>
  </si>
  <si>
    <t>$743,929</t>
  </si>
  <si>
    <t>$28,755,972</t>
  </si>
  <si>
    <t>29-ene-20</t>
  </si>
  <si>
    <t>$51,775,439</t>
  </si>
  <si>
    <t>$1,375,025</t>
  </si>
  <si>
    <t>$53,150,463</t>
  </si>
  <si>
    <t>$74,925,793</t>
  </si>
  <si>
    <t>$1,989,839</t>
  </si>
  <si>
    <t>$76,915,632</t>
  </si>
  <si>
    <t>$158,922,741</t>
  </si>
  <si>
    <t>$4,220,585</t>
  </si>
  <si>
    <t>$163,143,326</t>
  </si>
  <si>
    <t>06-ago-21</t>
  </si>
  <si>
    <t>$76,518,587</t>
  </si>
  <si>
    <t>$2,032,140</t>
  </si>
  <si>
    <t>$78,550,727</t>
  </si>
  <si>
    <t>08-dic-21</t>
  </si>
  <si>
    <t>$589,557,651</t>
  </si>
  <si>
    <t>$15,657,158</t>
  </si>
  <si>
    <t>$605,214,809</t>
  </si>
  <si>
    <t xml:space="preserve">  PROYECTOS                </t>
  </si>
  <si>
    <t xml:space="preserve">MONTO                           </t>
  </si>
  <si>
    <t xml:space="preserve">UR                </t>
  </si>
  <si>
    <t xml:space="preserve">NÚMERO                 </t>
  </si>
  <si>
    <t xml:space="preserve">MONTO              </t>
  </si>
  <si>
    <r>
      <rPr>
        <sz val="8"/>
        <color rgb="FF000000"/>
        <rFont val="Calibri"/>
        <family val="2"/>
      </rPr>
      <t>$853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67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79</t>
    </r>
  </si>
  <si>
    <r>
      <rPr>
        <sz val="8"/>
        <color rgb="FF000000"/>
        <rFont val="Calibri"/>
        <family val="2"/>
      </rPr>
      <t>$106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28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50</t>
    </r>
  </si>
  <si>
    <r>
      <rPr>
        <sz val="8"/>
        <color rgb="FF000000"/>
        <rFont val="Calibri"/>
        <family val="2"/>
      </rPr>
      <t>$746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39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29</t>
    </r>
  </si>
  <si>
    <r>
      <rPr>
        <sz val="8"/>
        <color rgb="FF000000"/>
        <rFont val="Calibri"/>
        <family val="2"/>
      </rPr>
      <t>$313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32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75</t>
    </r>
  </si>
  <si>
    <r>
      <rPr>
        <sz val="8"/>
        <color rgb="FF000000"/>
        <rFont val="Calibri"/>
        <family val="2"/>
      </rPr>
      <t>$244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76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45</t>
    </r>
  </si>
  <si>
    <r>
      <rPr>
        <sz val="8"/>
        <color rgb="FF000000"/>
        <rFont val="Calibri"/>
        <family val="2"/>
      </rPr>
      <t>$68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0</t>
    </r>
  </si>
  <si>
    <r>
      <rPr>
        <sz val="8"/>
        <color rgb="FF000000"/>
        <rFont val="Calibri"/>
        <family val="2"/>
      </rPr>
      <t>3.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</si>
  <si>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$48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2</t>
    </r>
  </si>
  <si>
    <r>
      <rPr>
        <sz val="8"/>
        <color rgb="FF000000"/>
        <rFont val="Calibri"/>
        <family val="2"/>
      </rPr>
      <t>1</t>
    </r>
  </si>
  <si>
    <r>
      <rPr>
        <sz val="8"/>
        <color rgb="FF000000"/>
        <rFont val="Calibri"/>
        <family val="2"/>
      </rPr>
      <t>$34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6</t>
    </r>
  </si>
  <si>
    <r>
      <rPr>
        <sz val="8"/>
        <color rgb="FF000000"/>
        <rFont val="Calibri"/>
        <family val="2"/>
      </rPr>
      <t>$13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6</t>
    </r>
  </si>
  <si>
    <r>
      <rPr>
        <sz val="8"/>
        <color rgb="FF000000"/>
        <rFont val="Calibri"/>
        <family val="2"/>
      </rPr>
      <t>-</t>
    </r>
  </si>
  <si>
    <r>
      <rPr>
        <sz val="8"/>
        <color rgb="FF000000"/>
        <rFont val="Calibri"/>
        <family val="2"/>
      </rPr>
      <t>5.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</si>
  <si>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 xml:space="preserve">15
</t>
    </r>
    <r>
      <rPr>
        <sz val="8"/>
        <color rgb="FF000000"/>
        <rFont val="Calibri"/>
        <family val="2"/>
      </rPr>
      <t>-</t>
    </r>
  </si>
  <si>
    <r>
      <rPr>
        <sz val="8"/>
        <color rgb="FF000000"/>
        <rFont val="Calibri"/>
        <family val="2"/>
      </rPr>
      <t>$14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5</t>
    </r>
  </si>
  <si>
    <r>
      <rPr>
        <sz val="8"/>
        <color rgb="FF000000"/>
        <rFont val="Calibri"/>
        <family val="2"/>
      </rPr>
      <t>$61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6</t>
    </r>
  </si>
  <si>
    <r>
      <rPr>
        <sz val="8"/>
        <color rgb="FF000000"/>
        <rFont val="Calibri"/>
        <family val="2"/>
      </rPr>
      <t>9.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</si>
  <si>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t xml:space="preserve">               TOTAL GENERAL                       </t>
  </si>
  <si>
    <t xml:space="preserve">64         </t>
  </si>
  <si>
    <t xml:space="preserve">$1,293,150,547            </t>
  </si>
  <si>
    <t xml:space="preserve">0                 </t>
  </si>
  <si>
    <t xml:space="preserve">64        </t>
  </si>
  <si>
    <t xml:space="preserve">$1,293,150,547  </t>
  </si>
  <si>
    <t xml:space="preserve">   NÚM.     </t>
  </si>
  <si>
    <t xml:space="preserve">EJERCICIO        </t>
  </si>
  <si>
    <t xml:space="preserve">UR                                                          </t>
  </si>
  <si>
    <t xml:space="preserve">NOMBRE PROYECTO                                                          </t>
  </si>
  <si>
    <t xml:space="preserve">MONTO AUTORIZADO      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</si>
  <si>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LAN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</si>
  <si>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t>$                    2,444,436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</si>
  <si>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ÁLVA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</si>
  <si>
    <t>$                         534,492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</si>
  <si>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CLAV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37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INED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</si>
  <si>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2,015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869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</si>
  <si>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CHI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</si>
  <si>
    <t>$                    4,998,353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</si>
  <si>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LA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“U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”,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119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S,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</si>
  <si>
    <t>$                    2,964,949</t>
  </si>
  <si>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ÍA
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</si>
  <si>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LE
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ILA</t>
    </r>
  </si>
  <si>
    <t>$                    4,862,081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</si>
  <si>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CUN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133,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01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0C</t>
    </r>
  </si>
  <si>
    <t>$                    2,564,972</t>
  </si>
  <si>
    <r>
      <rPr>
        <sz val="8"/>
        <color rgb="FF000000"/>
        <rFont val="Calibri"/>
        <family val="2"/>
      </rPr>
      <t>8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</si>
  <si>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LA
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ALTO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ALTO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[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]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</si>
  <si>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1,884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366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</si>
  <si>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LEDAD,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A)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</si>
  <si>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4,849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278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</si>
  <si>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AÚLICO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IA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LA.</t>
    </r>
  </si>
  <si>
    <t>$                    1,473,360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</si>
  <si>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N
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2ª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</si>
  <si>
    <t>$                    1,717,115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</si>
  <si>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</si>
  <si>
    <t>$                    1,799,894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</si>
  <si>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PLA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2J</t>
    </r>
  </si>
  <si>
    <t>$                    1,918,355</t>
  </si>
  <si>
    <r>
      <rPr>
        <sz val="8"/>
        <color rgb="FF000000"/>
        <rFont val="Calibri"/>
        <family val="2"/>
      </rPr>
      <t>14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</si>
  <si>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565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857.6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</si>
  <si>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4,985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670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</si>
  <si>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SO</t>
    </r>
  </si>
  <si>
    <t>$                    3,598,758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</si>
  <si>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IMENTO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UAR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UZ
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</si>
  <si>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083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</si>
  <si>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</si>
  <si>
    <t>$                    1,399,096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</si>
  <si>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</si>
  <si>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2,484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602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</si>
  <si>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LVI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S.</t>
    </r>
  </si>
  <si>
    <t>$                    2,496,255</t>
  </si>
  <si>
    <r>
      <rPr>
        <sz val="8"/>
        <color rgb="FF000000"/>
        <rFont val="Calibri"/>
        <family val="2"/>
      </rPr>
      <t>20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</si>
  <si>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ILLE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.
</t>
    </r>
    <r>
      <rPr>
        <sz val="8"/>
        <color rgb="FF000000"/>
        <rFont val="Calibri"/>
        <family val="2"/>
      </rPr>
      <t>264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</si>
  <si>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2,031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429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</si>
  <si>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ASUN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</si>
  <si>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1,095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417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</si>
  <si>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</si>
  <si>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t>$                    6,097,557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</si>
  <si>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LA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QUI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</si>
  <si>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t>$                    1,931,058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</si>
  <si>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</si>
  <si>
    <t>$                    1,060,686</t>
  </si>
  <si>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EMI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CIU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CO</t>
    </r>
  </si>
  <si>
    <t>$                         908,853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</si>
  <si>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0DPR0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22S</t>
    </r>
  </si>
  <si>
    <t>$                    2,385,755</t>
  </si>
  <si>
    <r>
      <rPr>
        <sz val="8"/>
        <color rgb="FF000000"/>
        <rFont val="Calibri"/>
        <family val="2"/>
      </rPr>
      <t>27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</si>
  <si>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LANA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LES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SUN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C
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UNCI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</si>
  <si>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1,977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793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</si>
  <si>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ASE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A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QUI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I.</t>
    </r>
  </si>
  <si>
    <t>$                    1,063,330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</si>
  <si>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IG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ACIO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</si>
  <si>
    <t>$                    2,270,597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</si>
  <si>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ÚLT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O</t>
    </r>
  </si>
  <si>
    <t>$                    2,496,425</t>
  </si>
  <si>
    <t>CONSTRUCCIÓN DE PALACIO MUNICIPAL - COSOLAPA</t>
  </si>
  <si>
    <t>$                    9,929,701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</si>
  <si>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I.</t>
    </r>
  </si>
  <si>
    <t>$                         531,304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</si>
  <si>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SIN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.</t>
    </r>
  </si>
  <si>
    <t>$                         732,448</t>
  </si>
  <si>
    <t>CONSTRUCCIÓN DE CENTRO CULTURAL OAXACA 4TA ETAPA</t>
  </si>
  <si>
    <t>$                 59,919,745</t>
  </si>
  <si>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</si>
  <si>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CIUDAD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AS</t>
    </r>
  </si>
  <si>
    <t>$              106,828,350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</si>
  <si>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ÁS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76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.50,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</si>
  <si>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4,997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950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</si>
  <si>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HÍ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ULAR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390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</si>
  <si>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4,850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062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</si>
  <si>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</si>
  <si>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2,431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082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</si>
  <si>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HIDAL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O
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ALA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789.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.
</t>
    </r>
    <r>
      <rPr>
        <sz val="8"/>
        <color rgb="FF000000"/>
        <rFont val="Calibri"/>
        <family val="2"/>
      </rPr>
      <t>82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839.5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</si>
  <si>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1,453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259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</si>
  <si>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</si>
  <si>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2,982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054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</si>
  <si>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</si>
  <si>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t>$                    1,075,946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</si>
  <si>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.(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LA
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</si>
  <si>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922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099</t>
    </r>
  </si>
  <si>
    <r>
      <rPr>
        <sz val="8"/>
        <color rgb="FF000000"/>
        <rFont val="Calibri"/>
        <family val="2"/>
      </rPr>
      <t>43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</si>
  <si>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PLA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.(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400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</si>
  <si>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2,554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458</t>
    </r>
  </si>
  <si>
    <r>
      <rPr>
        <sz val="8"/>
        <color rgb="FF000000"/>
        <rFont val="Calibri"/>
        <family val="2"/>
      </rPr>
      <t>44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</si>
  <si>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IGUI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-
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37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ACHIG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</si>
  <si>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4,479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660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</si>
  <si>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600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</si>
  <si>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t>$                         150,118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</si>
  <si>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400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</si>
  <si>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t>$                         332,314</t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</si>
  <si>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 xml:space="preserve">UAN
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ALCI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AM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</si>
  <si>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4,946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158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</si>
  <si>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 xml:space="preserve">0
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</si>
  <si>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996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000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</si>
  <si>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“S/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UU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”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CADO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EN
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049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</si>
  <si>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4,799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926</t>
    </r>
  </si>
  <si>
    <r>
      <rPr>
        <sz val="8"/>
        <color rgb="FF000000"/>
        <rFont val="Calibri"/>
        <family val="2"/>
      </rPr>
      <t>50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</si>
  <si>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 xml:space="preserve">N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</si>
  <si>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3,999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217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</si>
  <si>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-
</t>
    </r>
    <r>
      <rPr>
        <sz val="8"/>
        <color rgb="FF000000"/>
        <rFont val="Calibri"/>
        <family val="2"/>
      </rPr>
      <t>LALANA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 xml:space="preserve">0,
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290.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SAN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</si>
  <si>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1,784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367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</si>
  <si>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 xml:space="preserve">ÁN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600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KM
</t>
    </r>
    <r>
      <rPr>
        <sz val="8"/>
        <color rgb="FF000000"/>
        <rFont val="Calibri"/>
        <family val="2"/>
      </rPr>
      <t>14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</si>
  <si>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4,878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101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</si>
  <si>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-
</t>
    </r>
    <r>
      <rPr>
        <sz val="8"/>
        <color rgb="FF000000"/>
        <rFont val="Calibri"/>
        <family val="2"/>
      </rPr>
      <t>LALANA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300.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ALTA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</si>
  <si>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3,234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834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</si>
  <si>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 xml:space="preserve">N
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 xml:space="preserve">M
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600.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</si>
  <si>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7,359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071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</si>
  <si>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SÉ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ILLA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CA
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ILLA)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00.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S
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LAN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</si>
  <si>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728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852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</si>
  <si>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INF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</si>
  <si>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t>$                 34,979,846</t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</si>
  <si>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75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KM6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30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QUE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AV.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“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LAD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”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KM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+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7.14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ÍN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1A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A)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</si>
  <si>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197,648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8</t>
    </r>
  </si>
  <si>
    <t>CONSTRUCCIÓN DEL CENTRO CULTURAL ÁLVARO CARRILLO</t>
  </si>
  <si>
    <t>$              360,500,000</t>
  </si>
  <si>
    <r>
      <rPr>
        <sz val="8"/>
        <color rgb="FF000000"/>
        <rFont val="Calibri"/>
        <family val="2"/>
      </rPr>
      <t>59</t>
    </r>
  </si>
  <si>
    <r>
      <rPr>
        <sz val="8"/>
        <color rgb="FF000000"/>
        <rFont val="Calibri"/>
        <family val="2"/>
      </rPr>
      <t>IMPL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SUR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-
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L
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</si>
  <si>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937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255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</si>
  <si>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QUE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IF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N
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</si>
  <si>
    <t>$                 23,157,470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</si>
  <si>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UL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,
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</si>
  <si>
    <t>$              323,754,813</t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</si>
  <si>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CUAJI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CUL,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</si>
  <si>
    <t>$                    3,100,774</t>
  </si>
  <si>
    <r>
      <rPr>
        <sz val="8"/>
        <color rgb="FF000000"/>
        <rFont val="Calibri"/>
        <family val="2"/>
      </rPr>
      <t>63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</si>
  <si>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IA
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UILLE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ALEZ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UAR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2DA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AD
</t>
    </r>
    <r>
      <rPr>
        <sz val="8"/>
        <color rgb="FF000000"/>
        <rFont val="Calibri"/>
        <family val="2"/>
      </rPr>
      <t>VI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HILA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</si>
  <si>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3,145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375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</si>
  <si>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VIGA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</si>
  <si>
    <t>$                    4,427,630</t>
  </si>
  <si>
    <r>
      <rPr>
        <sz val="8"/>
        <color rgb="FF000000"/>
        <rFont val="Calibri"/>
        <family val="2"/>
      </rPr>
      <t>65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</si>
  <si>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E
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ULCO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</si>
  <si>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3,293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147</t>
    </r>
  </si>
  <si>
    <t>$          1,293,150,547</t>
  </si>
  <si>
    <r>
      <rPr>
        <b/>
        <sz val="8"/>
        <color rgb="FF000000"/>
        <rFont val="Calibri"/>
        <family val="2"/>
      </rPr>
      <t>IN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IÓN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Ú</t>
    </r>
    <r>
      <rPr>
        <b/>
        <sz val="8"/>
        <color rgb="FF000000"/>
        <rFont val="Calibri"/>
        <family val="2"/>
      </rPr>
      <t>B</t>
    </r>
    <r>
      <rPr>
        <b/>
        <sz val="8"/>
        <color rgb="FF000000"/>
        <rFont val="Calibri"/>
        <family val="2"/>
      </rPr>
      <t>L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A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P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U</t>
    </r>
    <r>
      <rPr>
        <b/>
        <sz val="8"/>
        <color rgb="FF000000"/>
        <rFont val="Calibri"/>
        <family val="2"/>
      </rPr>
      <t>C</t>
    </r>
    <r>
      <rPr>
        <b/>
        <sz val="8"/>
        <color rgb="FF000000"/>
        <rFont val="Calibri"/>
        <family val="2"/>
      </rPr>
      <t>T</t>
    </r>
    <r>
      <rPr>
        <b/>
        <sz val="8"/>
        <color rgb="FF000000"/>
        <rFont val="Calibri"/>
        <family val="2"/>
      </rPr>
      <t>I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</si>
  <si>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F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>N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O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S</t>
    </r>
    <r>
      <rPr>
        <b/>
        <sz val="8"/>
        <color rgb="FF000000"/>
        <rFont val="Calibri"/>
        <family val="2"/>
      </rPr>
      <t>E</t>
    </r>
    <r>
      <rPr>
        <b/>
        <sz val="8"/>
        <color rgb="FF000000"/>
        <rFont val="Calibri"/>
        <family val="2"/>
      </rPr>
      <t>R</t>
    </r>
    <r>
      <rPr>
        <b/>
        <sz val="8"/>
        <color rgb="FF000000"/>
        <rFont val="Calibri"/>
        <family val="2"/>
      </rPr>
      <t>V</t>
    </r>
    <r>
      <rPr>
        <b/>
        <sz val="8"/>
        <color rgb="FF000000"/>
        <rFont val="Calibri"/>
        <family val="2"/>
      </rPr>
      <t>A</t>
    </r>
  </si>
  <si>
    <t>$49,472,558</t>
  </si>
  <si>
    <t>$1,313,866</t>
  </si>
  <si>
    <t>$50,786,424</t>
  </si>
  <si>
    <t>$5,965,117</t>
  </si>
  <si>
    <t>$158,418</t>
  </si>
  <si>
    <t>$6,123,536</t>
  </si>
  <si>
    <t>$10,862,541</t>
  </si>
  <si>
    <t>$288,482</t>
  </si>
  <si>
    <t>$11,151,023</t>
  </si>
  <si>
    <t>$16,288,228</t>
  </si>
  <si>
    <t>$432,574</t>
  </si>
  <si>
    <t>$16,720,802</t>
  </si>
  <si>
    <t>$40,147,733</t>
  </si>
  <si>
    <t>$1,066,222</t>
  </si>
  <si>
    <t>$41,213,955</t>
  </si>
  <si>
    <t>$34,474,299</t>
  </si>
  <si>
    <t>$915,550</t>
  </si>
  <si>
    <t>$35,389,850</t>
  </si>
  <si>
    <t>$63,059,182</t>
  </si>
  <si>
    <t>$1,674,692</t>
  </si>
  <si>
    <t>$64,733,874</t>
  </si>
  <si>
    <t>$62,117,113</t>
  </si>
  <si>
    <t>$1,649,673</t>
  </si>
  <si>
    <t>$63,766,787</t>
  </si>
  <si>
    <t>$282,386,772</t>
  </si>
  <si>
    <t>$7,499,477</t>
  </si>
  <si>
    <t>$289,886,250</t>
  </si>
  <si>
    <r>
      <rPr>
        <sz val="8"/>
        <color rgb="FF000000"/>
        <rFont val="Calibri"/>
        <family val="2"/>
      </rPr>
      <t>7</t>
    </r>
  </si>
  <si>
    <r>
      <rPr>
        <sz val="8"/>
        <color rgb="FF000000"/>
        <rFont val="Calibri"/>
        <family val="2"/>
      </rPr>
      <t>$71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8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>0</t>
    </r>
  </si>
  <si>
    <t>$49,489,640</t>
  </si>
  <si>
    <r>
      <rPr>
        <sz val="8"/>
        <color rgb="FF000000"/>
        <rFont val="Calibri"/>
        <family val="2"/>
      </rPr>
      <t>6</t>
    </r>
  </si>
  <si>
    <r>
      <rPr>
        <sz val="8"/>
        <color rgb="FF000000"/>
        <rFont val="Calibri"/>
        <family val="2"/>
      </rPr>
      <t>$111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86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12</t>
    </r>
  </si>
  <si>
    <r>
      <rPr>
        <sz val="8"/>
        <color rgb="FF000000"/>
        <rFont val="Calibri"/>
        <family val="2"/>
      </rPr>
      <t>$111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686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912</t>
    </r>
  </si>
  <si>
    <r>
      <rPr>
        <sz val="8"/>
        <color rgb="FF000000"/>
        <rFont val="Calibri"/>
        <family val="2"/>
      </rPr>
      <t>$40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1</t>
    </r>
  </si>
  <si>
    <t>$25,128,130</t>
  </si>
  <si>
    <t>$15,669,061</t>
  </si>
  <si>
    <r>
      <rPr>
        <sz val="8"/>
        <color rgb="FF000000"/>
        <rFont val="Calibri"/>
        <family val="2"/>
      </rPr>
      <t>6.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</si>
  <si>
    <r>
      <rPr>
        <sz val="8"/>
        <color rgb="FF000000"/>
        <rFont val="Calibri"/>
        <family val="2"/>
      </rPr>
      <t>$94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9</t>
    </r>
  </si>
  <si>
    <r>
      <rPr>
        <sz val="8"/>
        <color rgb="FF000000"/>
        <rFont val="Calibri"/>
        <family val="2"/>
      </rPr>
      <t>$49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</t>
    </r>
    <r>
      <rPr>
        <sz val="8"/>
        <color rgb="FF000000"/>
        <rFont val="Calibri"/>
        <family val="2"/>
      </rPr>
      <t>0</t>
    </r>
    <r>
      <rPr>
        <sz val="8"/>
        <color rgb="FF000000"/>
        <rFont val="Calibri"/>
        <family val="2"/>
      </rPr>
      <t>0</t>
    </r>
  </si>
  <si>
    <r>
      <rPr>
        <sz val="8"/>
        <color rgb="FF000000"/>
        <rFont val="Calibri"/>
        <family val="2"/>
      </rPr>
      <t>$45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317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9</t>
    </r>
    <r>
      <rPr>
        <sz val="8"/>
        <color rgb="FF000000"/>
        <rFont val="Calibri"/>
        <family val="2"/>
      </rPr>
      <t>9</t>
    </r>
  </si>
  <si>
    <t>$3,240,970</t>
  </si>
  <si>
    <t>CONSTRUCCIÓN DE CASA DE ALAS.</t>
  </si>
  <si>
    <t>$                 37,026,383</t>
  </si>
  <si>
    <r>
      <rPr>
        <sz val="8"/>
        <color rgb="FF000000"/>
        <rFont val="Calibri"/>
        <family val="2"/>
      </rPr>
      <t>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</si>
  <si>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AÚLICO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IMO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</si>
  <si>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4,930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120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</si>
  <si>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SALI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</si>
  <si>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2,660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877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</si>
  <si>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LEG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</si>
  <si>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3,103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847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</si>
  <si>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VA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C
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LENA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)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</si>
  <si>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2,645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077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</si>
  <si>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FIS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IG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CAL,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AV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0DPR2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62J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AVI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</si>
  <si>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2,649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446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</si>
  <si>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FÍSI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"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"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20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0688Z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</si>
  <si>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2,435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342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</si>
  <si>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</si>
  <si>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4,906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336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</si>
  <si>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CIA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</si>
  <si>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1,198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390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</si>
  <si>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CIV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ACIO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</si>
  <si>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2,198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872</t>
    </r>
  </si>
  <si>
    <r>
      <rPr>
        <sz val="8"/>
        <color rgb="FF000000"/>
        <rFont val="Calibri"/>
        <family val="2"/>
      </rPr>
      <t>11</t>
    </r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</si>
  <si>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</si>
  <si>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923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364</t>
    </r>
  </si>
  <si>
    <r>
      <rPr>
        <sz val="8"/>
        <color rgb="FF000000"/>
        <rFont val="Calibri"/>
        <family val="2"/>
      </rPr>
      <t>12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</si>
  <si>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IM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ALVA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</si>
  <si>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688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008</t>
    </r>
  </si>
  <si>
    <r>
      <rPr>
        <sz val="8"/>
        <color rgb="FF000000"/>
        <rFont val="Calibri"/>
        <family val="2"/>
      </rPr>
      <t>13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</si>
  <si>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UA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AU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</si>
  <si>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875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252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</si>
  <si>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ULE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</si>
  <si>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898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657</t>
    </r>
  </si>
  <si>
    <r>
      <rPr>
        <sz val="8"/>
        <color rgb="FF000000"/>
        <rFont val="Calibri"/>
        <family val="2"/>
      </rPr>
      <t>15</t>
    </r>
  </si>
  <si>
    <r>
      <rPr>
        <sz val="8"/>
        <color rgb="FF000000"/>
        <rFont val="Calibri"/>
        <family val="2"/>
      </rPr>
      <t>INP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</si>
  <si>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</si>
  <si>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049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600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</si>
  <si>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Q</t>
    </r>
    <r>
      <rPr>
        <sz val="8"/>
        <color rgb="FF000000"/>
        <rFont val="Calibri"/>
        <family val="2"/>
      </rPr>
      <t>UILA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</si>
  <si>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26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594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642</t>
    </r>
  </si>
  <si>
    <r>
      <rPr>
        <sz val="8"/>
        <color rgb="FF000000"/>
        <rFont val="Calibri"/>
        <family val="2"/>
      </rPr>
      <t>17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</si>
  <si>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HU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>É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LUV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"MA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”,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</si>
  <si>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25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128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130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</si>
  <si>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VIME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HID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ÁUL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1°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LO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LÁN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</si>
  <si>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1,404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010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</si>
  <si>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LI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VIL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HILA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</si>
  <si>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000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000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</si>
  <si>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HA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IL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TU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A)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SAN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-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22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</si>
  <si>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7,408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331</t>
    </r>
  </si>
  <si>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AG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SIDUA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CO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</si>
  <si>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1,893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300</t>
    </r>
  </si>
  <si>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AS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"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",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AXA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UÁRE</t>
    </r>
    <r>
      <rPr>
        <sz val="8"/>
        <color rgb="FF000000"/>
        <rFont val="Calibri"/>
        <family val="2"/>
      </rPr>
      <t>Z</t>
    </r>
    <r>
      <rPr>
        <sz val="8"/>
        <color rgb="FF000000"/>
        <rFont val="Calibri"/>
        <family val="2"/>
      </rPr>
      <t>.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</si>
  <si>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18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722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557</t>
    </r>
  </si>
  <si>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ACI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CI</t>
    </r>
    <r>
      <rPr>
        <sz val="8"/>
        <color rgb="FF000000"/>
        <rFont val="Calibri"/>
        <family val="2"/>
      </rPr>
      <t>Ó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INO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Y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AL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AD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U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EN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L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UN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IO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N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M</t>
    </r>
    <r>
      <rPr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>R</t>
    </r>
    <r>
      <rPr>
        <sz val="8"/>
        <color rgb="FF000000"/>
        <rFont val="Calibri"/>
        <family val="2"/>
      </rPr>
      <t>ÍA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>X</t>
    </r>
    <r>
      <rPr>
        <sz val="8"/>
        <color rgb="FF000000"/>
        <rFont val="Calibri"/>
        <family val="2"/>
      </rPr>
      <t>T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I</t>
    </r>
  </si>
  <si>
    <r>
      <rPr>
        <sz val="8"/>
        <color rgb="FF000000"/>
        <rFont val="Calibri"/>
        <family val="2"/>
      </rPr>
      <t>$</t>
    </r>
    <r>
      <rPr>
        <sz val="8"/>
        <color rgb="FF000000"/>
        <rFont val="Calibri"/>
        <family val="2"/>
      </rPr>
      <t xml:space="preserve">                   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3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240</t>
    </r>
    <r>
      <rPr>
        <sz val="8"/>
        <color rgb="FF000000"/>
        <rFont val="Calibri"/>
        <family val="2"/>
      </rPr>
      <t>,</t>
    </r>
    <r>
      <rPr>
        <sz val="8"/>
        <color rgb="FF000000"/>
        <rFont val="Calibri"/>
        <family val="2"/>
      </rPr>
      <t>970</t>
    </r>
  </si>
  <si>
    <t>$              321,581,511</t>
  </si>
  <si>
    <t xml:space="preserve">CUENTA PÚBLICA 2021 </t>
  </si>
  <si>
    <t xml:space="preserve">DEL 1º DE ENERO AL 31 DE DICIEMBRE </t>
  </si>
  <si>
    <t xml:space="preserve">ESTADO ANALITICO DEL EJERCICIO DEL PRESUPUESTO DE EGRESOS </t>
  </si>
  <si>
    <t xml:space="preserve">RESUMEN POR CVEFIN- UR (GENERAL) </t>
  </si>
  <si>
    <t>Cve</t>
  </si>
  <si>
    <t>C  o  n  c  e  p  t  o</t>
  </si>
  <si>
    <t xml:space="preserve">Ampliaciones / </t>
  </si>
  <si>
    <t xml:space="preserve">Ejercido </t>
  </si>
  <si>
    <t xml:space="preserve">Pagado </t>
  </si>
  <si>
    <t xml:space="preserve">Subejercicio </t>
  </si>
  <si>
    <t xml:space="preserve">          1   </t>
  </si>
  <si>
    <t xml:space="preserve">Reducciones </t>
  </si>
  <si>
    <t xml:space="preserve">  3 = (1+2) </t>
  </si>
  <si>
    <t xml:space="preserve">         4 </t>
  </si>
  <si>
    <t xml:space="preserve">         5 </t>
  </si>
  <si>
    <t xml:space="preserve">       6 </t>
  </si>
  <si>
    <t xml:space="preserve">      7 = (3-4) </t>
  </si>
  <si>
    <t>2</t>
  </si>
  <si>
    <t>AAACA0120</t>
  </si>
  <si>
    <t>ACCIONES DIVERSAS PROGRAMAS SOCIALES</t>
  </si>
  <si>
    <t>111</t>
  </si>
  <si>
    <t>TOTAL CLAVE DE FINANCIAMIENTO:</t>
  </si>
  <si>
    <t>AAACA0121</t>
  </si>
  <si>
    <t>115</t>
  </si>
  <si>
    <t>564</t>
  </si>
  <si>
    <t>AACAA0121</t>
  </si>
  <si>
    <t xml:space="preserve">REASIGNACIÓN POR LEY DE DERECHOS </t>
  </si>
  <si>
    <t>120</t>
  </si>
  <si>
    <t>127</t>
  </si>
  <si>
    <t>131</t>
  </si>
  <si>
    <t>512</t>
  </si>
  <si>
    <t>539</t>
  </si>
  <si>
    <t>AACAA0221</t>
  </si>
  <si>
    <t>SUPERVISIÓN DE OBRA PÚBLICA 2.5%</t>
  </si>
  <si>
    <t>106</t>
  </si>
  <si>
    <t>501</t>
  </si>
  <si>
    <t>511</t>
  </si>
  <si>
    <t>538</t>
  </si>
  <si>
    <t>543</t>
  </si>
  <si>
    <t>545</t>
  </si>
  <si>
    <t>546</t>
  </si>
  <si>
    <t>548</t>
  </si>
  <si>
    <t>549</t>
  </si>
  <si>
    <t>550</t>
  </si>
  <si>
    <t>AACAA0320</t>
  </si>
  <si>
    <t>5 AL MILLAR (ESTATAL)</t>
  </si>
  <si>
    <t>119</t>
  </si>
  <si>
    <t>AACAA0321</t>
  </si>
  <si>
    <t>AAEDA0219</t>
  </si>
  <si>
    <t>FUNDACION ALFREDO HARP HELU</t>
  </si>
  <si>
    <t>528</t>
  </si>
  <si>
    <t>AAEDA0221</t>
  </si>
  <si>
    <t>513</t>
  </si>
  <si>
    <t>AAEDA0620</t>
  </si>
  <si>
    <t>AFRICAMERICANOS</t>
  </si>
  <si>
    <t>504</t>
  </si>
  <si>
    <t>AAEDA0720</t>
  </si>
  <si>
    <t>FUNDACION GRUPO MEXICO</t>
  </si>
  <si>
    <t>540</t>
  </si>
  <si>
    <t>AAEDA0820</t>
  </si>
  <si>
    <t>DONATIVO CECYTEO</t>
  </si>
  <si>
    <t>507</t>
  </si>
  <si>
    <t>AAEDB0218</t>
  </si>
  <si>
    <t>GESTION TERRITORIAL Y PLANIFICACION PARTICIPATIVA CON ENFOQUE BASADO EN DERECHOS HUMANOS</t>
  </si>
  <si>
    <t>126</t>
  </si>
  <si>
    <t>AAEDB0418</t>
  </si>
  <si>
    <t>GESTION TERRITORIAL Y PLAN PARTICIP CON ENF BAS EN DER HUM PROD FINANC</t>
  </si>
  <si>
    <t>AAEDC0117</t>
  </si>
  <si>
    <t>DONATIVO POR EL SISMO BANCOMER</t>
  </si>
  <si>
    <t>AAEDC0217</t>
  </si>
  <si>
    <t>DONATIVO POR EL SISMO BANAMEX</t>
  </si>
  <si>
    <t>AAEDC0317</t>
  </si>
  <si>
    <t>DONATIVO POR EL SISMO SANTANDER</t>
  </si>
  <si>
    <t>AALAA0120</t>
  </si>
  <si>
    <t>ASIGNACIÓN PARA FUNCIONAMIENTO</t>
  </si>
  <si>
    <t>101</t>
  </si>
  <si>
    <t>109</t>
  </si>
  <si>
    <t>128</t>
  </si>
  <si>
    <t>502</t>
  </si>
  <si>
    <t>517</t>
  </si>
  <si>
    <t>541</t>
  </si>
  <si>
    <t>603</t>
  </si>
  <si>
    <t>AALAA0121</t>
  </si>
  <si>
    <t>102</t>
  </si>
  <si>
    <t>104</t>
  </si>
  <si>
    <t>110</t>
  </si>
  <si>
    <t>112</t>
  </si>
  <si>
    <t>113</t>
  </si>
  <si>
    <t>114</t>
  </si>
  <si>
    <t>117</t>
  </si>
  <si>
    <t>118</t>
  </si>
  <si>
    <t>121</t>
  </si>
  <si>
    <t>122</t>
  </si>
  <si>
    <t>124</t>
  </si>
  <si>
    <t>125</t>
  </si>
  <si>
    <t>129</t>
  </si>
  <si>
    <t>130</t>
  </si>
  <si>
    <t>201</t>
  </si>
  <si>
    <t>202</t>
  </si>
  <si>
    <t>402</t>
  </si>
  <si>
    <t>403</t>
  </si>
  <si>
    <t>405</t>
  </si>
  <si>
    <t>406</t>
  </si>
  <si>
    <t>407</t>
  </si>
  <si>
    <t>516</t>
  </si>
  <si>
    <t>519</t>
  </si>
  <si>
    <t>521</t>
  </si>
  <si>
    <t>522</t>
  </si>
  <si>
    <t>523</t>
  </si>
  <si>
    <t>525</t>
  </si>
  <si>
    <t>526</t>
  </si>
  <si>
    <t>531</t>
  </si>
  <si>
    <t>532</t>
  </si>
  <si>
    <t>533</t>
  </si>
  <si>
    <t>534</t>
  </si>
  <si>
    <t>554</t>
  </si>
  <si>
    <t>555</t>
  </si>
  <si>
    <t>558</t>
  </si>
  <si>
    <t>559</t>
  </si>
  <si>
    <t>562</t>
  </si>
  <si>
    <t>565</t>
  </si>
  <si>
    <t>566</t>
  </si>
  <si>
    <t>567</t>
  </si>
  <si>
    <t>568</t>
  </si>
  <si>
    <t>573</t>
  </si>
  <si>
    <t>601</t>
  </si>
  <si>
    <t>602</t>
  </si>
  <si>
    <t>801</t>
  </si>
  <si>
    <t>901</t>
  </si>
  <si>
    <t>AALAA0219</t>
  </si>
  <si>
    <t xml:space="preserve">INGRESOS EXCEDENTES </t>
  </si>
  <si>
    <t>AALAA0321</t>
  </si>
  <si>
    <t>EXTRAORDINARIO A MUNICIPIOS</t>
  </si>
  <si>
    <t>AALAA0519</t>
  </si>
  <si>
    <t>INGRESOS FISCALES A.L.I. 19</t>
  </si>
  <si>
    <t>AALAA0619</t>
  </si>
  <si>
    <t>ASIGNACIÓN PARA FUNCIONAMIENTO B.</t>
  </si>
  <si>
    <t>AALBA0220</t>
  </si>
  <si>
    <t>ASIGNACIÓN PARA INVERSIÓN</t>
  </si>
  <si>
    <t>AALBA0221</t>
  </si>
  <si>
    <t>530</t>
  </si>
  <si>
    <t>ABAAA0317</t>
  </si>
  <si>
    <t>DEUDA DIRECTA CORTO PLAZO 1100 MDP</t>
  </si>
  <si>
    <t>ABAAA0719</t>
  </si>
  <si>
    <t>CREDITO CORTO PLAZO BANORTE 300 MDP</t>
  </si>
  <si>
    <t>ABAAA0721</t>
  </si>
  <si>
    <t>547</t>
  </si>
  <si>
    <t>ABAAA1219</t>
  </si>
  <si>
    <t>CREDITO HSBC 350 MDP</t>
  </si>
  <si>
    <t>ABAAA1319</t>
  </si>
  <si>
    <t>CREDITO BANORTE 500 MDP</t>
  </si>
  <si>
    <t>ABAAA1419</t>
  </si>
  <si>
    <t>CREDITO BANORTE 450 MDP</t>
  </si>
  <si>
    <t>ABAAA1620</t>
  </si>
  <si>
    <t>CREDITO SANTANDER 1000 MDP (IPP)</t>
  </si>
  <si>
    <t>116</t>
  </si>
  <si>
    <t>ABAAA1720</t>
  </si>
  <si>
    <t>CRÉDITO CORTO PLAZO 240 MDP</t>
  </si>
  <si>
    <t>902</t>
  </si>
  <si>
    <t>ABAAA1821</t>
  </si>
  <si>
    <t>CREDITO SCOTIABANK 400 MDP</t>
  </si>
  <si>
    <t>ABAAA1921</t>
  </si>
  <si>
    <t>CREDITO SANTANDER 230 MDP</t>
  </si>
  <si>
    <t>ABBAA0117</t>
  </si>
  <si>
    <t>CREDITO BANOBRAS MAS OAXACA</t>
  </si>
  <si>
    <t>ABBAA0217</t>
  </si>
  <si>
    <t>FONREC 1200 MDP</t>
  </si>
  <si>
    <t>ABBAA0920</t>
  </si>
  <si>
    <t>CREDITO BANOBRAS 2000 MDP (IPP)</t>
  </si>
  <si>
    <t>ABBAA1020</t>
  </si>
  <si>
    <t>CREDITO BANOBRAS 363 MDP (IPP)</t>
  </si>
  <si>
    <t>ABBAA1120</t>
  </si>
  <si>
    <t>CREDITO BANOBRAS 137 MDP (IPP)</t>
  </si>
  <si>
    <t>AEAAA0220</t>
  </si>
  <si>
    <t>FASP RECURSO ESTATAL</t>
  </si>
  <si>
    <t>AEAAA0221</t>
  </si>
  <si>
    <t>AEAAA0320</t>
  </si>
  <si>
    <t xml:space="preserve">PARIPASSU ESTATAL </t>
  </si>
  <si>
    <t>536</t>
  </si>
  <si>
    <t>551</t>
  </si>
  <si>
    <t>AEAAA0321</t>
  </si>
  <si>
    <t>506</t>
  </si>
  <si>
    <t>508</t>
  </si>
  <si>
    <t>524</t>
  </si>
  <si>
    <t>535</t>
  </si>
  <si>
    <t>552</t>
  </si>
  <si>
    <t>563</t>
  </si>
  <si>
    <t>569</t>
  </si>
  <si>
    <t>AEAAA0419</t>
  </si>
  <si>
    <t>ASIGNACIÓN ORDINARIA DE OPERACIÓN</t>
  </si>
  <si>
    <t>AEAAA0420</t>
  </si>
  <si>
    <t>AEAAA0421</t>
  </si>
  <si>
    <t>301</t>
  </si>
  <si>
    <t>302</t>
  </si>
  <si>
    <t>401</t>
  </si>
  <si>
    <t>404</t>
  </si>
  <si>
    <t>408</t>
  </si>
  <si>
    <t>514</t>
  </si>
  <si>
    <t>515</t>
  </si>
  <si>
    <t>520</t>
  </si>
  <si>
    <t>542</t>
  </si>
  <si>
    <t>544</t>
  </si>
  <si>
    <t>561</t>
  </si>
  <si>
    <t>571</t>
  </si>
  <si>
    <t>572</t>
  </si>
  <si>
    <t>AEAAA0520</t>
  </si>
  <si>
    <t>ASIGNACIÓN ORDINARIA PARA INVERSIÓN</t>
  </si>
  <si>
    <t>AEAAA0521</t>
  </si>
  <si>
    <t>AEAAA0820</t>
  </si>
  <si>
    <t>REASIGNACIONES ANEXO 8 DECRETO 2020</t>
  </si>
  <si>
    <t>AEAAA0921</t>
  </si>
  <si>
    <t>ANEXO 7 REASIGNACIONES PRESUPUESTARIAS</t>
  </si>
  <si>
    <t>AEABA0121</t>
  </si>
  <si>
    <t>FONDO GENERAL DE PARTICIPACIONES PARA MUNICIPIOS</t>
  </si>
  <si>
    <t>AEABB0121</t>
  </si>
  <si>
    <t>FONDO DE FOMENTO PARA MUNICIPIOS</t>
  </si>
  <si>
    <t>AEABC0121</t>
  </si>
  <si>
    <t>PARTICIPACIONES EN IMPUESTOS ESPECIALES PARA MUNICIPIOS</t>
  </si>
  <si>
    <t>AEABD0121</t>
  </si>
  <si>
    <t>FONDO DE FISCALIZACIÓN Y RECAUDACIÓN PARA MUNICIPIOS</t>
  </si>
  <si>
    <t>AEABE0121</t>
  </si>
  <si>
    <t>FONDO DE COMPENSACIÓN PARA MUNICIPIOS</t>
  </si>
  <si>
    <t>AEABF0121</t>
  </si>
  <si>
    <t>FONDO IMPUESTO SOBRE LA RENTA PARA MUNICIPIOS</t>
  </si>
  <si>
    <t>AEBAA0120</t>
  </si>
  <si>
    <t>CONVENIOS E INCENTIVOS DERIVADOS DE LA COLABORACIÓN FISCAL PARA EL ESTADO</t>
  </si>
  <si>
    <t>AEBAA0121</t>
  </si>
  <si>
    <t>AEBAA1219</t>
  </si>
  <si>
    <t>INCENTIVOS A.L.I. 19</t>
  </si>
  <si>
    <t>AEBBA0121</t>
  </si>
  <si>
    <t>IMPUESTO SOBRE AUTOMOVILES NUEVOS PARA LOS MUNICIPIOS</t>
  </si>
  <si>
    <t>AEBBA0221</t>
  </si>
  <si>
    <t>IMPUESTOS A LAS VENTAS FINALES DE GASOLINAS Y DIESEL PARA MUNICIPIOS</t>
  </si>
  <si>
    <t>AEBBA0321</t>
  </si>
  <si>
    <t>FONDO RESARCITORIO DEL IMPUESTO SOBRE AUTOMOVILES NUEVOS PARA MUNICIPIOS</t>
  </si>
  <si>
    <t>AEBBA0521</t>
  </si>
  <si>
    <t>OTROS INCENTIVOS</t>
  </si>
  <si>
    <t>AEBCA0118</t>
  </si>
  <si>
    <t>5 AL MILLAR PARA INSPECCIÓN Y VIGILANCIA</t>
  </si>
  <si>
    <t>AEBCA0120</t>
  </si>
  <si>
    <t>AEBCA0121</t>
  </si>
  <si>
    <t>AEBCA0218</t>
  </si>
  <si>
    <t>5 AL MILLAR PARA INSPECCIÓN Y VIGILANCIA PROD FINANCIEROS</t>
  </si>
  <si>
    <t>AEBCA0220</t>
  </si>
  <si>
    <t>AECAA0520</t>
  </si>
  <si>
    <t>FONDO DE ESTABILIZACION DE LOS INGRESOS DE LAS ENTIDADES FEDERATIVAS</t>
  </si>
  <si>
    <t>AECAA0521</t>
  </si>
  <si>
    <t>AECAA0620</t>
  </si>
  <si>
    <t>FONDO DE ESTABILIZACION DE LOS INGRESOS DE LOS MUNICIPIOS</t>
  </si>
  <si>
    <t>AECAA0621</t>
  </si>
  <si>
    <t>AGAAA0120</t>
  </si>
  <si>
    <t>APORTACIONES MUNICIPALES PARA MEZCLA DE RECURSOS</t>
  </si>
  <si>
    <t>AGAAA0121</t>
  </si>
  <si>
    <t>AGACA0117</t>
  </si>
  <si>
    <t>MULTAS ELECTORALES</t>
  </si>
  <si>
    <t>AGACA0321</t>
  </si>
  <si>
    <t>POBLACION DE LAS NACIONES UNIDAS</t>
  </si>
  <si>
    <t>BEAAA0120</t>
  </si>
  <si>
    <t>FONE CAPITAL</t>
  </si>
  <si>
    <t>BEAAA0121</t>
  </si>
  <si>
    <t>BEABA0119</t>
  </si>
  <si>
    <t>FASSA CAPITAL</t>
  </si>
  <si>
    <t>BEABA0120</t>
  </si>
  <si>
    <t>BEABA0121</t>
  </si>
  <si>
    <t>BEABB0121</t>
  </si>
  <si>
    <t>FASSA PRODUCTOS FINANCIEROS</t>
  </si>
  <si>
    <t>BEACA0218</t>
  </si>
  <si>
    <t>FAIS - FISE CAPITAL</t>
  </si>
  <si>
    <t>BEACA0219</t>
  </si>
  <si>
    <t>BEACA0220</t>
  </si>
  <si>
    <t>BEACA0221</t>
  </si>
  <si>
    <t>BEACB0121</t>
  </si>
  <si>
    <t>FAIS - FISE PRODUCTOS FINANCIEROS</t>
  </si>
  <si>
    <t>BEADA0121</t>
  </si>
  <si>
    <t>FAIS FISMDF</t>
  </si>
  <si>
    <t>BEADB0121</t>
  </si>
  <si>
    <t>FAIS FISMDF PRODUCTOS FINANCIEROS</t>
  </si>
  <si>
    <t>BEAEA0121</t>
  </si>
  <si>
    <t xml:space="preserve">FORTAMUN CAPITAL </t>
  </si>
  <si>
    <t>BEAEB0121</t>
  </si>
  <si>
    <t>FORTAMUN PRODUCTOS FINANCIEROS</t>
  </si>
  <si>
    <t>BEAFA0121</t>
  </si>
  <si>
    <t>FAM  AS  CAPITAL</t>
  </si>
  <si>
    <t>BEAFB0121</t>
  </si>
  <si>
    <t>FAM AS PRODUCTOS FINANCIEROS</t>
  </si>
  <si>
    <t>BEAGA0218</t>
  </si>
  <si>
    <t>FAM IEB CAPITAL</t>
  </si>
  <si>
    <t>BEAGA0220</t>
  </si>
  <si>
    <t>BEAGA0221</t>
  </si>
  <si>
    <t>BEAGA0417</t>
  </si>
  <si>
    <t>FAM IEB REMANENTES POTENCIACIÓN CAPITAL</t>
  </si>
  <si>
    <t>BEAGA0419</t>
  </si>
  <si>
    <t>BEAGA0420</t>
  </si>
  <si>
    <t>BEAGA0421</t>
  </si>
  <si>
    <t>BEAGB0217</t>
  </si>
  <si>
    <t>FAM IEB REMANENTES POTENCIACIÓN P.F.</t>
  </si>
  <si>
    <t>BEAGB0218</t>
  </si>
  <si>
    <t>BEAGB0219</t>
  </si>
  <si>
    <t>BEAGB0220</t>
  </si>
  <si>
    <t>BEAGB0321</t>
  </si>
  <si>
    <t xml:space="preserve">FAM IEB PRODUCTOS FINANCIEROS </t>
  </si>
  <si>
    <t>BEAHA0220</t>
  </si>
  <si>
    <t>FAM IES CAPITAL</t>
  </si>
  <si>
    <t>BEAHA0221</t>
  </si>
  <si>
    <t>BEAHA0317</t>
  </si>
  <si>
    <t>FAM IES REMANENTES POTENCIACIÓN CAPITAL</t>
  </si>
  <si>
    <t>BEAHA0318</t>
  </si>
  <si>
    <t>BEAHA0319</t>
  </si>
  <si>
    <t>BEAHA0320</t>
  </si>
  <si>
    <t>BEAHA0321</t>
  </si>
  <si>
    <t>BEAHB0220</t>
  </si>
  <si>
    <t>FAM EDUCATIVA SUPERIOR (MEDIA SUPERIOR) CAPITAL</t>
  </si>
  <si>
    <t>BEAHB0221</t>
  </si>
  <si>
    <t>BEAHB0316</t>
  </si>
  <si>
    <t>FAM MEDIA SUPERIOR REMANENTES POTENCIACIÓN CAPITAL</t>
  </si>
  <si>
    <t>BEAHB0317</t>
  </si>
  <si>
    <t>BEAHB0318</t>
  </si>
  <si>
    <t>BEAHB0319</t>
  </si>
  <si>
    <t>BEAHB0320</t>
  </si>
  <si>
    <t>BEAHB0321</t>
  </si>
  <si>
    <t>BEAHC0117</t>
  </si>
  <si>
    <t>FAM IES REMANENTES POTENCIACIÓN P. F.</t>
  </si>
  <si>
    <t>BEAHC0118</t>
  </si>
  <si>
    <t>BEAHC0119</t>
  </si>
  <si>
    <t>FAM IES REMANENTES POTENCIACIÓN P.F.</t>
  </si>
  <si>
    <t>BEAHC0120</t>
  </si>
  <si>
    <t>BEAHC0218</t>
  </si>
  <si>
    <t>FAM MEDIA SUPERIOR REMANENTES POTENCIACIÓN P. F.</t>
  </si>
  <si>
    <t>BEAHC0220</t>
  </si>
  <si>
    <t>BEAHC0320</t>
  </si>
  <si>
    <t xml:space="preserve">FAM IES PRODUCTOS FINANCIEROS </t>
  </si>
  <si>
    <t>BEAHC0321</t>
  </si>
  <si>
    <t>BEAJA0121</t>
  </si>
  <si>
    <t>FAETA CAPITAL</t>
  </si>
  <si>
    <t>BEAJB0121</t>
  </si>
  <si>
    <t>FAETA PRODUCTOS FINANCIEROS</t>
  </si>
  <si>
    <t>BEAKA0120</t>
  </si>
  <si>
    <t>FASP CAPITAL</t>
  </si>
  <si>
    <t>BEAKA0121</t>
  </si>
  <si>
    <t>BEAKB0120</t>
  </si>
  <si>
    <t>FASP PRODUCTOS FINANCIEROS</t>
  </si>
  <si>
    <t>BEAKB0121</t>
  </si>
  <si>
    <t>BEALA0321</t>
  </si>
  <si>
    <t>FAFEF CAPITAL</t>
  </si>
  <si>
    <t>BEALB0121</t>
  </si>
  <si>
    <t>FAFEF PRODUCTOS FINANCIEROS</t>
  </si>
  <si>
    <t>BEBAD0117</t>
  </si>
  <si>
    <t>SOCORRO DE LEY</t>
  </si>
  <si>
    <t>BEBAE1020</t>
  </si>
  <si>
    <t>PROYECTO AVG/OAX/M3/FGEO</t>
  </si>
  <si>
    <t>BEBAE1821</t>
  </si>
  <si>
    <t>PROYECTO AVGM/OAX/M1/SMO/29</t>
  </si>
  <si>
    <t>BEBDA0120</t>
  </si>
  <si>
    <t>CAPUFE CAPITAL</t>
  </si>
  <si>
    <t>BEBDA0121</t>
  </si>
  <si>
    <t>BEBDA0220</t>
  </si>
  <si>
    <t>CAPUFE PRODUCTOS FINANCIEROS</t>
  </si>
  <si>
    <t>BEBEA0618</t>
  </si>
  <si>
    <t>MANT INT Y FOM A LA COMPETITIVIDAD DEL MERCADO LA SOLEDAD DEL MUN DE STGO JUXTLAHUACA</t>
  </si>
  <si>
    <t>BEBEE0518</t>
  </si>
  <si>
    <t>FORTA INT Y MEJORAMIENTO DE LA COMPET DE EMPRESAS DE LA INDUST CERVECERA ARTESAN DE OAX FNE180504 C1</t>
  </si>
  <si>
    <t>BEBFD0116</t>
  </si>
  <si>
    <t>EXPANSION A LA OFERTA EDUCATIVA ITO</t>
  </si>
  <si>
    <t>BEBFF0221</t>
  </si>
  <si>
    <t>PROGRAMA NACIONAL DE INGLÉS</t>
  </si>
  <si>
    <t>BEBFF0721</t>
  </si>
  <si>
    <t>PROGRAMA DE FORTALECIMIENTO DE LOS SERVICIOS DE EDUCACIÓN ESPECIAL</t>
  </si>
  <si>
    <t>BEBFK0119</t>
  </si>
  <si>
    <t>PRODEP UNIVERSIDAD DEL MAR</t>
  </si>
  <si>
    <t>BEBFK0120</t>
  </si>
  <si>
    <t>BEBFK0121</t>
  </si>
  <si>
    <t>BEBFK0218</t>
  </si>
  <si>
    <t>PRODEP UNIVERSIDAD DE LA SIERRA SUR</t>
  </si>
  <si>
    <t>BEBFK0219</t>
  </si>
  <si>
    <t>BEBFK0220</t>
  </si>
  <si>
    <t>BEBFK0319</t>
  </si>
  <si>
    <t>PRODEP UNIVERSIDAD DE LA SIERRA JUAREZ</t>
  </si>
  <si>
    <t>BEBFK0320</t>
  </si>
  <si>
    <t>BEBFK0419</t>
  </si>
  <si>
    <t>PRODEP UNIVERSIDAD DEL PAPALOAPAN</t>
  </si>
  <si>
    <t>BEBFK0420</t>
  </si>
  <si>
    <t>BEBFK0421</t>
  </si>
  <si>
    <t>BEBFK0518</t>
  </si>
  <si>
    <t>PRODEP UNIVERSIDAD TECNOLÓGICA DE LA MIXTECA</t>
  </si>
  <si>
    <t>BEBFK0519</t>
  </si>
  <si>
    <t>BEBFK0520</t>
  </si>
  <si>
    <t>BEBFK0618</t>
  </si>
  <si>
    <t>PRODEP UNIVERSIDAD DEL ISTMO</t>
  </si>
  <si>
    <t>BEBFK0619</t>
  </si>
  <si>
    <t>BEBFK0620</t>
  </si>
  <si>
    <t>BEBFK0720</t>
  </si>
  <si>
    <t>PRODEP UNIVERSIDAD DE LA CAÑADA</t>
  </si>
  <si>
    <t>BEBFK0821</t>
  </si>
  <si>
    <t xml:space="preserve">PRODEP IEEPO </t>
  </si>
  <si>
    <t>BEBFM0921</t>
  </si>
  <si>
    <t>PREMIO ESTATAL DEL DEPORTE</t>
  </si>
  <si>
    <t>BEBFM1021</t>
  </si>
  <si>
    <t>NACIONALES CONADE</t>
  </si>
  <si>
    <t>BEBFM1121</t>
  </si>
  <si>
    <t>SISTEMA NACIONAL DE CULTURA FISICA Y DEPORTE</t>
  </si>
  <si>
    <t>BEBFM1221</t>
  </si>
  <si>
    <t>ENCUENTRO NACIONAL DEPORTIVO INDIGENA</t>
  </si>
  <si>
    <t>BEBFZ0420</t>
  </si>
  <si>
    <t>BEBFZ0421</t>
  </si>
  <si>
    <t>BEBFZ0521</t>
  </si>
  <si>
    <t>PROGRAMA EDUCACIÓN PARA ADULTOS</t>
  </si>
  <si>
    <t>BEBFZ1721</t>
  </si>
  <si>
    <t>PROGRAMA EXPANSION DE LA EDUCACION INICIAL</t>
  </si>
  <si>
    <t>BEBFZ2421</t>
  </si>
  <si>
    <t>PROGRAMA DE FORTALECIMIENTO A LA EXCELENCIA EDUCATIVA</t>
  </si>
  <si>
    <t>BEBFZ3120</t>
  </si>
  <si>
    <t>EXPANSION DE LA EDUCACION MEDIA SUPERIOR Y SUPERIOR U079 (PROEXES) UNSIS</t>
  </si>
  <si>
    <t>BEBFZ3620</t>
  </si>
  <si>
    <t>PROGRAMA U079 EXPANSION DE LA EDUCACION MEDIA SUPERIOR Y SUPERIOR UTVCO</t>
  </si>
  <si>
    <t>BEBFZ4021</t>
  </si>
  <si>
    <t>MODELOS DE CRECIMIENTO Y RENDIMIENTO EN BOSQUES BAJO MANEJO FORESTAL DE PINUS RUDIS ENDL EN OAX</t>
  </si>
  <si>
    <t>BEBFZ4121</t>
  </si>
  <si>
    <t>USO DE MEJORADORES BIOLOGICOS EN EL CULTIVO DE TRES RAZAS NATIVAS DE MAIZ DE LA MIXTECA OAXAQUEÑA</t>
  </si>
  <si>
    <t>BEBFZ4221</t>
  </si>
  <si>
    <t>MODELOS ALOMETRICOS PARA ESTIMAR BIOMASA Y VOLUMEN EN REGENERACION NATURAL DE PINUS OAXACANA MIROV EN LA REG MIXTECA</t>
  </si>
  <si>
    <t>BEBFZ4321</t>
  </si>
  <si>
    <t>UNIVERSIDAD AUTONOMA COMUNAL DE OAX (PROG APOYO A CENTROS Y ORGANIZACIONES DE EDUC)</t>
  </si>
  <si>
    <t>409</t>
  </si>
  <si>
    <t>BEBFZ4421</t>
  </si>
  <si>
    <t>APOYO A CENTROS Y ORGANIZACIONES DE EDUCACION 295 MDP</t>
  </si>
  <si>
    <t>BEBFZ4521</t>
  </si>
  <si>
    <t>APOYO A CENTROS Y ORGANIZACIONES DE EDUCACION 35 MDP</t>
  </si>
  <si>
    <t>BEBGD0118</t>
  </si>
  <si>
    <t>PROSPERA CAPITAL</t>
  </si>
  <si>
    <t>BEBGG0420</t>
  </si>
  <si>
    <t>INSABI SEGURO MEDICO SIGLO XXI</t>
  </si>
  <si>
    <t>BEBGL1418</t>
  </si>
  <si>
    <t>ACUERDO O.I.22/0218 FPP FORTALECIMIENTO DEL CESSA ASUNCION NOCHIXTLAN, OAXACA</t>
  </si>
  <si>
    <t>BEBGL1818</t>
  </si>
  <si>
    <t>ACUERDO E.II.13/0318 ADQUISICION DE EQUIPAMIENTO DEL HOSPITAL DE ESPECIALIDAD DE LA MUJER</t>
  </si>
  <si>
    <t>BEBGL1918</t>
  </si>
  <si>
    <t>ACUERDO E.II.14/0318 FSPSS FORTALECIMIENTO DE UNIDADES MEDICAS DE SEGUNDO NIVEL DE ATENCION DEL ESTA</t>
  </si>
  <si>
    <t>BEBGZ0620</t>
  </si>
  <si>
    <t>PREVENCIÓN Y TRATAMIENTO DE ADICCIONES</t>
  </si>
  <si>
    <t>BEBGZ0621</t>
  </si>
  <si>
    <t>BEBGZ0720</t>
  </si>
  <si>
    <t>COFEPRIS</t>
  </si>
  <si>
    <t>BEBGZ0721</t>
  </si>
  <si>
    <t>BEBGZ0820</t>
  </si>
  <si>
    <t>PROGRAMA VIH-SIDA E ITS</t>
  </si>
  <si>
    <t>BEBGZ0919</t>
  </si>
  <si>
    <t>ACUERDO E.VI.64 0818</t>
  </si>
  <si>
    <t>BEBGZ1019</t>
  </si>
  <si>
    <t>PROGRAMA DE ATENCION A LA SALUD Y MEDICAMENTOS GRATUITOS PARA LA POBLACION SIN SEG. SOCIAL LABORAL (U013)</t>
  </si>
  <si>
    <t>BEBGZ1020</t>
  </si>
  <si>
    <t>BEBGZ1021</t>
  </si>
  <si>
    <t>PROGRAMA DE ATENCION A LA SALUD Y MEDICAMENTOS GRATUITOS PARA LA POBLACION SIN SEG.  LABORAL (U013)</t>
  </si>
  <si>
    <t>BEBGZ1120</t>
  </si>
  <si>
    <t>PROGRAMA NACIONAL DE RECONSTRUCCION (PNR)</t>
  </si>
  <si>
    <t>BEBGZ1121</t>
  </si>
  <si>
    <t>BEBGZ1221</t>
  </si>
  <si>
    <t>PROGRAMA DE SALUD Y BIENESTAR COMUNITARIO</t>
  </si>
  <si>
    <t>BEBGZ1321</t>
  </si>
  <si>
    <t>PREVENCIÓN Y TRATAMIENTO DE ADICCIONES PRODUCTOS FINANCIEROS</t>
  </si>
  <si>
    <t>BEBGZ1621</t>
  </si>
  <si>
    <t>E023 ATENCION A LA SALUD</t>
  </si>
  <si>
    <t>BEBGZ1721</t>
  </si>
  <si>
    <t>PROG DE ATENCIÓN A PERSONAS CON DISCAP PROY ADQUISICIÓN Y DONACIÓN  DE AYUDAS FUNCIONALES PARA PERSONAS CON DISCAPACIDAD DEL EDO DE OAX</t>
  </si>
  <si>
    <t>BEBGZ1821</t>
  </si>
  <si>
    <t>PROG ATENCIÓN A PERSONAS CON DISCAP PROYECTO EQUIP DE LA UNIDAD BASICA DE REHABILITACION DEL MUNICIPIO DE STA MARIA COLOTEPEC EN EL EDO DE OAX</t>
  </si>
  <si>
    <t>BEBGZ1921</t>
  </si>
  <si>
    <t>FORTALECIMIENTO DEL SISTEMA PUBLICO DE SALUD DEL EDO DE OAX EN BENEFICIO DE LAS PERSONAS SIN SEGURIDAD SOCIAL</t>
  </si>
  <si>
    <t>BEBGZ2021</t>
  </si>
  <si>
    <t>MANTENIMIENTO DE UNIDADES MEDICAS DE 1ER. NIVEL</t>
  </si>
  <si>
    <t>BEBGZ2121</t>
  </si>
  <si>
    <t>SUBSIDIO PARA EL FORTALECIMIENTO PREFERENTEMENTE DEL 1ER NIVEL</t>
  </si>
  <si>
    <t>BEBJA0121</t>
  </si>
  <si>
    <t>BEBJB0121</t>
  </si>
  <si>
    <t xml:space="preserve">PROGRAMA DE AGUA POTABLE, DRENAJE Y TRATAMIENTO APARTADO AGUA LIMPIA </t>
  </si>
  <si>
    <t>BEBJC0220</t>
  </si>
  <si>
    <t>PROGRAMA DE AGUA POTABLE DRENAJE Y TRATAMIENTO APARTADO URBANO</t>
  </si>
  <si>
    <t>BEBJC0221</t>
  </si>
  <si>
    <t>APARTADO URBANO (APAUR)</t>
  </si>
  <si>
    <t>BEBJD0120</t>
  </si>
  <si>
    <t>APARTADO RURAL (APARURAL)</t>
  </si>
  <si>
    <t>BEBJD0121</t>
  </si>
  <si>
    <t>BEBJE0121</t>
  </si>
  <si>
    <t>APARTADO PLANTAS DE TRATAMIENTO DE AGUAS RESIDUALES (APTAR)</t>
  </si>
  <si>
    <t>BEBJZ0321</t>
  </si>
  <si>
    <t>REHABILITACIÓN, TECNIFICACIÓN Y EQUIPAMIENTO DE UNIDADES DE RIEGO</t>
  </si>
  <si>
    <t>BEBJZ0521</t>
  </si>
  <si>
    <t>PROGRAMA DE AGUA POTABLE, DRENAJE Y TRATAMIENTO (PROAGUA)</t>
  </si>
  <si>
    <t>BEBJZ0621</t>
  </si>
  <si>
    <t>ORGANIZACION Y FORTALECIMIENTO DE UNIDADES DE RIEGO</t>
  </si>
  <si>
    <t>BEBJZ0721</t>
  </si>
  <si>
    <t>CAPACITACION AMBIENTAL Y DESARROLLO SUSTENTABLE EN RELACION A LAS ACCIONES DE CULTURA DEL AGUA</t>
  </si>
  <si>
    <t>BEBLA0121</t>
  </si>
  <si>
    <t>PAIMEF</t>
  </si>
  <si>
    <t>BEBLZ1420</t>
  </si>
  <si>
    <t>SEMBRANDO VIDA</t>
  </si>
  <si>
    <t>BEBNP0118</t>
  </si>
  <si>
    <t>FIDEICOMISO PARA LA INFRAESTRUCTURA DE LOS ESTADOS (FIES)</t>
  </si>
  <si>
    <t>BEBNZ0121</t>
  </si>
  <si>
    <t>ARMONIZACIÓN CONTABLE</t>
  </si>
  <si>
    <t>BEBPA0916</t>
  </si>
  <si>
    <t>NANOESTRUCTURAS DE CIRCONIA IMPURIFICADA CONACYT UTM</t>
  </si>
  <si>
    <t>BEBPA1016</t>
  </si>
  <si>
    <t>SINTESIS Y CARACTERIZACIÓN CONACYT UNPA</t>
  </si>
  <si>
    <t>BEBPA1417</t>
  </si>
  <si>
    <t>EVALUACIÓN DEL POTENCIAL CONACYT UMAR</t>
  </si>
  <si>
    <t>BEBPA1617</t>
  </si>
  <si>
    <t>PROGRAMA DE MONITOREO PERMANENTE CONACYT UMAR</t>
  </si>
  <si>
    <t>BEBPA1818</t>
  </si>
  <si>
    <t>DES.CEREAL ENRIQUECIDO CON MORINGA OLEIFERA P/COMBATIR LA DESNUTRICION EN NINOS CONACYT UTM</t>
  </si>
  <si>
    <t>BEBPA2319</t>
  </si>
  <si>
    <t>CARACTERIZACIÓN DE LA VULNERABILIDAD Y RESILIENCIA DE LA PESCA ARTESANAL CONACYT UMAR</t>
  </si>
  <si>
    <t>BEBPA3020</t>
  </si>
  <si>
    <t>ADAPTACION BASADA EN LA GESTION COMUNITARIA Y DE LA BIODIVERSIDAD SUSTENTABLE CONACYT UNPA</t>
  </si>
  <si>
    <t>BEBPA3120</t>
  </si>
  <si>
    <t>EL USO DE FUNGICIDAS DE NUEVA GENERACIÓN BASADAS EN RNAI CONACYT UNPA</t>
  </si>
  <si>
    <t>BEBPA3221</t>
  </si>
  <si>
    <t>MANTENIMIENTO DE LA INSTRUMENTACIÓN DEL LABORATORIO DE CROMATOGRAFÍA Y ESPECTROMETRÍA DE MASAS CONACYT UNPA</t>
  </si>
  <si>
    <t>BEBPA3321</t>
  </si>
  <si>
    <t>FORTALECIMIENTO DE LA INFRAESTRUCTURA DEL INSTITUTO DE QUIMICA APLICADA CONACYT UNPA</t>
  </si>
  <si>
    <t>BEBPA3421</t>
  </si>
  <si>
    <t>MANTENIMIENTO DE LA INFRAESTRUCTURA DE LOS LABORATORIOS DE BIOPROCESOS DE DIFRACCION Y DE QUIMICA INORGANICA CONACYT UNPA</t>
  </si>
  <si>
    <t>BEBPA3521</t>
  </si>
  <si>
    <t>INTRODUCCION AL FASCINANTE MUNDO DE LA ROBOTICA CONACYT UNPA</t>
  </si>
  <si>
    <t>BEBPA3621</t>
  </si>
  <si>
    <t>ASTRONOMIA MATEMATICAS Y CIENCIA DESDE EL PAPALOAPAN BAJO UN ENFOQUE MULTILINGÜE CONACYT UNPA</t>
  </si>
  <si>
    <t>BEBPB0121</t>
  </si>
  <si>
    <t>INCORPORACION DE MUJERES INDIGENAS EN POSGRADOS PARA EL FORTALECIMIENTO REGIONAL</t>
  </si>
  <si>
    <t>BEBPC0221</t>
  </si>
  <si>
    <t>GUELAGUETZA MULTIMEDIA DE CIENCIA (VIDEOTECA DE DIVULGACIÓN CIENTÍFICA)</t>
  </si>
  <si>
    <t>BEBPZ0218</t>
  </si>
  <si>
    <t>GENES CENTRALES DE HIPOXIA UNPA</t>
  </si>
  <si>
    <t>BEBPZ0618</t>
  </si>
  <si>
    <t>EL CONTROL POR EL RELOJ CIRCADIANO</t>
  </si>
  <si>
    <t>BEBPZ0718</t>
  </si>
  <si>
    <t>DESARROLLO DE HERRAMIENTAS BIOTECNOLOGICAS CONACYT UNPA</t>
  </si>
  <si>
    <t>BEBPZ0819</t>
  </si>
  <si>
    <t>DILUCIDACION DEL MEC.DE ACCION INVITRO DE PLANTAS MED.UTILIZADAS EN OAX CONTRA EL VENENO DEL ALACRAN CONACYT UNCA</t>
  </si>
  <si>
    <t>BEBPZ0919</t>
  </si>
  <si>
    <t>ESTUDIO DE PELICULAS FOTOCATALITICAS DEPOSITADAS EN LA SUPERFICIE DE CERAMICA A BASE DE OXIDO DE ESTAÑO CONACYT UTM</t>
  </si>
  <si>
    <t>BEBPZ1319</t>
  </si>
  <si>
    <t>IMPACTO DE LAS ACTIVIDADES TURISTICAS SOBRE EL PATRIMONIO CULTURAL INTANGIBLE</t>
  </si>
  <si>
    <t>BEBPZ1419</t>
  </si>
  <si>
    <t>SINTESIS DE NUEVAS ARILPIPERAZINAS Y EVALUCION DE SU ACTIVIDAD ANTIBACTERIANA</t>
  </si>
  <si>
    <t>BEBPZ1720</t>
  </si>
  <si>
    <t>FDO INSTITUCIONAL DE FOM REGIONAL PARA EL DESARROLLO CIENTIFICO TECNOLOGICO Y DE INNOVACION UNSIJ</t>
  </si>
  <si>
    <t>BEBPZ1819</t>
  </si>
  <si>
    <t>DIL DEL MEC DE ACCIÓN IN VITRO DE PLANTAS MED UTILIZADAS EN OAX  CONTRA EL VENENO DEL ALACRAN</t>
  </si>
  <si>
    <t>BEBPZ1921</t>
  </si>
  <si>
    <t>CONSUMO DE ALIMENTOS Y PLATILLOS LOCALES SALUDABLES EN POBLACIÓN INFANTIL DE ESCUELAS PRIMARIAS EN TEOTITLÁN DE FLORES MAGÓN OAX CONACYT UNCA</t>
  </si>
  <si>
    <t>BEBQB0121</t>
  </si>
  <si>
    <t>FORTALECIMIENTO A LA TRANSVERSALIDAD DE LA PERSPECTIVA DE GENERO</t>
  </si>
  <si>
    <t>BEBQC0121</t>
  </si>
  <si>
    <t>FONDO PARA EL BIENESTAR Y EL AVANCE DE LAS MUJERES (FOBAM)</t>
  </si>
  <si>
    <t>BEBRA0521</t>
  </si>
  <si>
    <t>CENTRO DE LAS ARTES DE SAN AGUSTIN (PREMIOS CASA ZAPOTECO)</t>
  </si>
  <si>
    <t>BEBRA0621</t>
  </si>
  <si>
    <t>CENTRO DE LAS ARTES SAN AGUSTIN (MANTENIMIENTO)</t>
  </si>
  <si>
    <t>BEBRA0821</t>
  </si>
  <si>
    <t>CENTRO DE LAS ARTES DE SAN AGUSTIN (TERRITORIOS ENLAZADOS)</t>
  </si>
  <si>
    <t>BEBRB2421</t>
  </si>
  <si>
    <t>XXIV FESTIVAL EDUARDO MATA</t>
  </si>
  <si>
    <t>BEBRD0220</t>
  </si>
  <si>
    <t>CASA DE CULTURA CIUDAD IXTEPEC</t>
  </si>
  <si>
    <t>BEBRD0320</t>
  </si>
  <si>
    <t>PALACIO MUNICIPAL CIUDAD IXTEPEC</t>
  </si>
  <si>
    <t>BEBRD0420</t>
  </si>
  <si>
    <t>PRIMARIA PRESIDENTE ALEMAN OAXACA DE JUÁREZ</t>
  </si>
  <si>
    <t>BEBRD0520</t>
  </si>
  <si>
    <t>PANTEÓN GENERAL DE SAN MIGUEL OAXACA DE JUÁREZ</t>
  </si>
  <si>
    <t>BEBRD0620</t>
  </si>
  <si>
    <t>PALACIO MUNICIPAL SAN MARTÍN TILCAJETE</t>
  </si>
  <si>
    <t>BEBRD0720</t>
  </si>
  <si>
    <t>PALACIO MUNICIPAL SAN PEDRO TAPANATEPEC</t>
  </si>
  <si>
    <t>BEBRD0821</t>
  </si>
  <si>
    <t>PALACIO MUNICIPAL DE SANTA MARÍA SUCHIXTLÁN SAN ANDRES SINAXTLA</t>
  </si>
  <si>
    <t>BEBRD1020</t>
  </si>
  <si>
    <t>PALACIO ANTIGUO SANTO DOMINGO CHIHUITAN</t>
  </si>
  <si>
    <t>BEBRD1120</t>
  </si>
  <si>
    <t>CASA DE CULTURA SAN BARTOLOME QUIALANA</t>
  </si>
  <si>
    <t>BEBRD1220</t>
  </si>
  <si>
    <t>ANTIGUO PALACIO MUNICIPAL VILLA TALEA DE CASTRO</t>
  </si>
  <si>
    <t>BEBRD1320</t>
  </si>
  <si>
    <t>PALACIO MUNICIPAL JUCHITAN DE ZARAGOZA HEROICA CIUDAD DE JUCHITAN DE ZARAGOZA</t>
  </si>
  <si>
    <t>BEBRD1420</t>
  </si>
  <si>
    <t>CASA DE LA CULTURA DE JUCHITAN DE ZARAGOZA HEROICA CIUDAD DE JUCHITAN DE ZARAGOZA</t>
  </si>
  <si>
    <t>BEBRD1520</t>
  </si>
  <si>
    <t>MUSEO ERVIN FRISSEL SAN PABLO VILLA DE MITLA</t>
  </si>
  <si>
    <t>BEBRD1620</t>
  </si>
  <si>
    <t>PALACIO MUNICIPAL UNIÓN HIDALGO</t>
  </si>
  <si>
    <t>BEBRD1721</t>
  </si>
  <si>
    <t>CASA ODRIOZOLA SAN PEDRO Y SAN PABLO TEPOSCOLULA</t>
  </si>
  <si>
    <t>BEBRD1821</t>
  </si>
  <si>
    <t>TEMPLO Y EX CONVENTO DE TEPOSCOLULA SAN PEDRO Y SAN PABLO TEPOSCOLULA</t>
  </si>
  <si>
    <t>BEBRD1921</t>
  </si>
  <si>
    <t>TEMPLO DE SAN JOSE CHILTEPEC SAN JOSE CHILTEPEC SAN CARLOS YAUTEPEC</t>
  </si>
  <si>
    <t>BEBRD2021</t>
  </si>
  <si>
    <t>TEMPLO DE SANTA MARIA DEL MAR HEROICA CIUDAD DE JUCHITAN DE ZARAGOZA</t>
  </si>
  <si>
    <t>BEBRD2121</t>
  </si>
  <si>
    <t>TEMPLO DEL CARMEN MIAHUATLAN MIAHUATLAN DE PORFIRIO DIAZ</t>
  </si>
  <si>
    <t>BEBRD2221</t>
  </si>
  <si>
    <t>CAPILLA DE SAN FRANCISCO MIAHUATLAN MIAHUATLAN DE PORFIRIO DIAZ</t>
  </si>
  <si>
    <t>BEBRD2321</t>
  </si>
  <si>
    <t>TEMPLO DE SANTA CATARINA MARTIR MIAHUATLAN DE PORFIRIO DIAZ</t>
  </si>
  <si>
    <t>BEBRD2421</t>
  </si>
  <si>
    <t>TEMPLO DE SAN PABLO APOSTOL SAN PABLO COATLAN</t>
  </si>
  <si>
    <t>BEBRD2521</t>
  </si>
  <si>
    <t>MONTE DE PIEDAD SANTO DOMINGO TEHUANTEPEC</t>
  </si>
  <si>
    <t>BEBRD2621</t>
  </si>
  <si>
    <t>TEMPLO DE SAN JUAN BAUTISTA SAN JUAN CACAHUATEPEC</t>
  </si>
  <si>
    <t>BEBRD2721</t>
  </si>
  <si>
    <t>CASA DE LA CULTURA HEROICA CIUDAD DE TLAXIACO</t>
  </si>
  <si>
    <t>BEBRD2821</t>
  </si>
  <si>
    <t>CASA DE LA POLVORA HEROICA CIUDAD DE HUAJUAPAN DE LEON</t>
  </si>
  <si>
    <t>BEBRD2921</t>
  </si>
  <si>
    <t>BIBLIOTECA PUBLICA MUNICIPAL MIXTEQUILLA SANTA MARIA MIXTEQUILLA</t>
  </si>
  <si>
    <t>BEBRD3021</t>
  </si>
  <si>
    <t>ESTACION DE FERROCARRIL CIUDAD IXTEPEC</t>
  </si>
  <si>
    <t>BEBRD3121</t>
  </si>
  <si>
    <t>ESTACION MOGOÑE GUICHICOVI SAN JUAN GUICHICOVI</t>
  </si>
  <si>
    <t>BEBRD3221</t>
  </si>
  <si>
    <t>ESTACION DE FERROCARRIL SAN PABLO HUIXTEPEC</t>
  </si>
  <si>
    <t>BEBRD3321</t>
  </si>
  <si>
    <t>ESTACION DEL FERROCARRIL DE OCOTLAN OCOTLAN DE MORELOS</t>
  </si>
  <si>
    <t>BEBRD3421</t>
  </si>
  <si>
    <t>TEMPLO DE SANTA ELENA SANTIAGO JAMILTEPEC</t>
  </si>
  <si>
    <t>BEBRD3621</t>
  </si>
  <si>
    <t>TEMPLO DE NUESTRA SEÑORA DE LA LUZ TUTUTEPEC VILLA DE MELCHOR OCAMPO</t>
  </si>
  <si>
    <t>BEBRD3721</t>
  </si>
  <si>
    <t>TEMPLO DE SAN PEDRO JICAYAN SAN PEDRO JICAYAN</t>
  </si>
  <si>
    <t>BEBRD3821</t>
  </si>
  <si>
    <t>TEMPLO DE SAN MIGUEL ARCANGEL SAN MIGUEL TLACAMAMA</t>
  </si>
  <si>
    <t>BEBRD3921</t>
  </si>
  <si>
    <t>MUSEO COMUNITARIO ATZOMPA SANTA MARÍA ATZOMPA</t>
  </si>
  <si>
    <t>BEBRD4021</t>
  </si>
  <si>
    <t>CASA DE LA ESTACION ZAACHILA VILLA DE ZAACHILA</t>
  </si>
  <si>
    <t>BEBRD4121</t>
  </si>
  <si>
    <t>PALACIO MUNICIPAL SAN BARTOLO COYOTEPEC</t>
  </si>
  <si>
    <t>BEBRD4221</t>
  </si>
  <si>
    <t>TEMPLO DE SANTA LUCIA MIAHUATLAN SANTA LUCIA MIAHUATLAN</t>
  </si>
  <si>
    <t>BEBRD4321</t>
  </si>
  <si>
    <t>TEMPLO DE SAN MIGUEL YOGOVANA MIAHUATLAN DE PORFIRIO DIAZ</t>
  </si>
  <si>
    <t>BEBRD4421</t>
  </si>
  <si>
    <t>EXFABRICA DE HILADOS Y TEJIDOS LA SOLEDAD VISTA HERMOSA(CENTRO DE LAS ARTES SN AGUST)SN AGUSTIN ETLA</t>
  </si>
  <si>
    <t>BEBRD4521</t>
  </si>
  <si>
    <t>TEMPLO DE SAN ANDRES SAN ANDRES NUXIÑO</t>
  </si>
  <si>
    <t>BEBRD4621</t>
  </si>
  <si>
    <t>CAPILLA DEL PANTEON MUNICIPAL SANTIAGO TILLO</t>
  </si>
  <si>
    <t>BEBRD4721</t>
  </si>
  <si>
    <t>TEMPLO DE SANTO DOMINGO SANTIAGO SUCHILQUITONGO</t>
  </si>
  <si>
    <t>BEBRD4921</t>
  </si>
  <si>
    <t>TEMPLO DE SAN MARTIN OBISPO SAN MARTIN TOXPALAN</t>
  </si>
  <si>
    <t>BEBRD5021</t>
  </si>
  <si>
    <t>PORTAL SIMBOLOS PATRIOS HEROICA CIUDAD DE JUCHITAN DE ZARAGOZA</t>
  </si>
  <si>
    <t>BEBRD5321</t>
  </si>
  <si>
    <t>TEMPLO DE SANTA MARÍA MAGDALENA MAGDALENA CAÑADALTEPEC VILLA DE CHILAPA DE DIAZ</t>
  </si>
  <si>
    <t>BEBRD5521</t>
  </si>
  <si>
    <t>TEMPLO DE SAN FRANCISCO DE ASIS VILLA TALEA DE CASTRO</t>
  </si>
  <si>
    <t>BEBRD5721</t>
  </si>
  <si>
    <t>ANTIGUA PRESIDENCIA MUNICIPAL DE SAN JUAN BAUTISTA COIXTLAHUACA</t>
  </si>
  <si>
    <t>BEBRD5821</t>
  </si>
  <si>
    <t>TEMPLO CATOLICO DE TRINIDAD HUAXTEPEC</t>
  </si>
  <si>
    <t>BEBRD5921</t>
  </si>
  <si>
    <t>TEMPLO DE SANTA MARIA GUADALUPE HUAJUAPAN DE LEON</t>
  </si>
  <si>
    <t>BEBRD6221</t>
  </si>
  <si>
    <t>CASA DE LA CULTURA DEL ESPINAL OAXACA</t>
  </si>
  <si>
    <t>BEBRD6321</t>
  </si>
  <si>
    <t>PALACIO MUNICIPAL DEL ESPINAL OAXACA</t>
  </si>
  <si>
    <t>BEBRD6421</t>
  </si>
  <si>
    <t>RESTAURACION DEL PALACIO MUNICIPAL DE LA HEROICA CIUDAD DE JUCHITAN DE ZARAGOZA (3A. ETAPA)</t>
  </si>
  <si>
    <t>BEBRD6521</t>
  </si>
  <si>
    <t>RECONSTRUCCION DE LA CASA DE LA CULTURA DE JUCHITAN DE ZARAGOZA (3A. ETAPA)</t>
  </si>
  <si>
    <t>BEBRD6621</t>
  </si>
  <si>
    <t>RECONSTRUCCION DEL PALACIO MUNICIPAL DE SAN PEDRO TAPANATEPEC (3A. ETAPA)</t>
  </si>
  <si>
    <t>BEBRD6721</t>
  </si>
  <si>
    <t>RECONSTRUCCION DEL PALACIO MUNICIPAL DE UNION HIDALGO (3A. ETAPA)</t>
  </si>
  <si>
    <t>BEBRE0121</t>
  </si>
  <si>
    <t>CASA DE LA CULTURA SAN ANDRÉS CABECERA NUEVA (PAICE)</t>
  </si>
  <si>
    <t>BEBRE0221</t>
  </si>
  <si>
    <t>CASA DE CULTURA DE SAN MIGUEL PERAS (PAICE)</t>
  </si>
  <si>
    <t>BEBRE0321</t>
  </si>
  <si>
    <t>LITS YESS CASA DEL PUEBLO SAN PEDRO EL ALTO (PAICE)</t>
  </si>
  <si>
    <t>BEBRE0421</t>
  </si>
  <si>
    <t>CASA DE LA CULTURA DE SANTA MARIA DEL TULE (PAICE)</t>
  </si>
  <si>
    <t>BEBRZ1421</t>
  </si>
  <si>
    <t>APOYO A INSTITUCIONES ESTATALES DE CULTURA</t>
  </si>
  <si>
    <t>BEBRZ3319</t>
  </si>
  <si>
    <t>RESTAURACION DEL RETABLO DE LA VIRGEN DE GUADALUPE EN EL TEMPLO DE SAN FELIPE NERI EN OAX DE JUAREZ</t>
  </si>
  <si>
    <t>BEBRZ9321</t>
  </si>
  <si>
    <t>CAPACITACION INTEGRAL PARA EL FORTALECIMIENTO PRODUCTIVO DE LAS ARTESANIAS DEL MUNICIPIO DE SAN JUAN COTZOCON</t>
  </si>
  <si>
    <t>BEBSA0321</t>
  </si>
  <si>
    <t>PROGRAMA DE MODERNIZACIÓN DE LOS REGISTROS PÚBLICOS DE LA PROPIEDAD Y CATASTROS</t>
  </si>
  <si>
    <t>BEBSA0620</t>
  </si>
  <si>
    <t>CONVENIO DE APOYO FINANCIERO PARA LA LIBERACIÓN DE DERECHO DE VÍA DEL PROYECTO LIBRAMIENTO SUR OAXACA</t>
  </si>
  <si>
    <t>BEBSA0721</t>
  </si>
  <si>
    <t>IMPLEMENTACIÓN DE LA SEGUNDA ETAPA DE LA REFORMA AL SISTEMA DE JUSTICIA LABORAL EN EL ESTADO DE OAXACA</t>
  </si>
  <si>
    <t>BECAB0121</t>
  </si>
  <si>
    <t>REGISTRO E IDENTIFICACION DE POBLACION FORTALECIMIENTO DEL REGISTRO CIVIL DEL EDO DE OAX</t>
  </si>
  <si>
    <t>BECAZ0121</t>
  </si>
  <si>
    <t>SUBSIDIO COMISION NACIONAL DE BUSQUEDA DE PERSONAS</t>
  </si>
  <si>
    <t>BECBA0120</t>
  </si>
  <si>
    <t>COLEGIO DE ESTUDIOS CIENTIFICOS Y TECNOLOGICOS DEL ESTADO DE OAXACA</t>
  </si>
  <si>
    <t>BECBA0121</t>
  </si>
  <si>
    <t>BECBA0220</t>
  </si>
  <si>
    <t>COLEGIO DE BACHILLERES DE OAXACA</t>
  </si>
  <si>
    <t>BECBA0221</t>
  </si>
  <si>
    <t>BECBB0121</t>
  </si>
  <si>
    <t>COLEGIO DE ESTUDIOS CIENTIFICOS Y TECNOLOGICOS DEL EDO DE OAX PRODUCTOS FINANCIEROS</t>
  </si>
  <si>
    <t>BECBC0121</t>
  </si>
  <si>
    <t>UNIVERSIDAD TECNOLOGICA DE LA MIXTECA</t>
  </si>
  <si>
    <t>BECBC0221</t>
  </si>
  <si>
    <t>UNIVERSIDAD DE LA SIERRA JUAREZ</t>
  </si>
  <si>
    <t>BECBC0320</t>
  </si>
  <si>
    <t>BECBC0321</t>
  </si>
  <si>
    <t>BECBC0421</t>
  </si>
  <si>
    <t>BECBC0521</t>
  </si>
  <si>
    <t>COLEGIO SUPERIOR PARA LA EDUCACION INTEGRAL INTERCULTURAL DE OAXACA</t>
  </si>
  <si>
    <t>BECBC0621</t>
  </si>
  <si>
    <t>UNIVERSIDAD TECNOLOGICA DE LOS VALLES CENTRALES</t>
  </si>
  <si>
    <t>BECBC0721</t>
  </si>
  <si>
    <t>UNIVERSIDAD TECNOLOGICA DE LA SIERRA SUR DE OAXACA</t>
  </si>
  <si>
    <t>BECBC0821</t>
  </si>
  <si>
    <t>BECBC0921</t>
  </si>
  <si>
    <t>UNIVERSIDAD AUTONOMA BENITO JUAREZ DE OAXACA</t>
  </si>
  <si>
    <t>BECBC1021</t>
  </si>
  <si>
    <t>BECBC1121</t>
  </si>
  <si>
    <t>BECBC1321</t>
  </si>
  <si>
    <t>UNIVERSIDAD POLITECNICA</t>
  </si>
  <si>
    <t>BECBD0121</t>
  </si>
  <si>
    <t>UNIVERSIDAD TECNOLOGICA DE LA MIXTECA PRODUCTOS FINANCIEROS</t>
  </si>
  <si>
    <t>BECBD0221</t>
  </si>
  <si>
    <t>UNIVERSIDAD DEL MAR PRODUCTOS FINANCIEROS</t>
  </si>
  <si>
    <t>BECBD0321</t>
  </si>
  <si>
    <t>UNIVERSIDAD DE LA SIERRA SUR PRODUCTOS FINANCIEROS</t>
  </si>
  <si>
    <t>BECBD0421</t>
  </si>
  <si>
    <t>UNIVERSIDAD DEL PAPALOAPAN PRODUCTOS FINANCIEROS</t>
  </si>
  <si>
    <t>BECBD0521</t>
  </si>
  <si>
    <t>UNIVERSIDAD DE LA CAÑADA PRODUCTOS FINANCIEROS</t>
  </si>
  <si>
    <t>BECBD0621</t>
  </si>
  <si>
    <t>UNIVERSIDAD DEL ISTMO PRODUCTOS FINANCIEROS</t>
  </si>
  <si>
    <t>BECBD0721</t>
  </si>
  <si>
    <t>UNIVERSIDAD AUTONOMA BENITO JUAREZ DE OAX PROD FINANCIEROS</t>
  </si>
  <si>
    <t>BECBE0121</t>
  </si>
  <si>
    <t>INSTITUTO TECNOLOGICO SUPERIOR DE SAN MIGUEL EL GRANDE</t>
  </si>
  <si>
    <t>BECBE0220</t>
  </si>
  <si>
    <t>INSTITUTO TECNOLOGICO SUPERIOR DE TEPOSCOLULA</t>
  </si>
  <si>
    <t>BECBE0221</t>
  </si>
  <si>
    <t>BECBG0121</t>
  </si>
  <si>
    <t>INSTITUTO DE CAPACITACION Y PRODUCTIVIDAD PARA EL TRABAJO DEL ESTADO DE OAXACA</t>
  </si>
  <si>
    <t>BECBZ0120</t>
  </si>
  <si>
    <t>CENTRO DE CAPACITACION MUSICAL Y DESARROLLO DE LA CULTURA MIXE (CECAM)</t>
  </si>
  <si>
    <t>BECBZ0121</t>
  </si>
  <si>
    <t>BECBZ0221</t>
  </si>
  <si>
    <t>APOYO PARA EL REGRESO A CLASES UNPA</t>
  </si>
  <si>
    <t>BECBZ0321</t>
  </si>
  <si>
    <t>APOYO PARA EL REGRESO A CLASES UMAR</t>
  </si>
  <si>
    <t>BECBZ0421</t>
  </si>
  <si>
    <t>APOYO PARA EL REGRESO A CLASES UNISTMO</t>
  </si>
  <si>
    <t>BECBZ0521</t>
  </si>
  <si>
    <t>APOYO PARA EL REGRESO A CLASES UNSIJ</t>
  </si>
  <si>
    <t>BECBZ0621</t>
  </si>
  <si>
    <t>APOYO PARA EL REGRESO A CLASES UNCA</t>
  </si>
  <si>
    <t>BECBZ0721</t>
  </si>
  <si>
    <t>APOYO PARA EL REGRESO A CLASES UTM</t>
  </si>
  <si>
    <t>BECBZ0821</t>
  </si>
  <si>
    <t>APOYO PARA EL REGRESO A CLASES UNSIS</t>
  </si>
  <si>
    <t>BECBZ0921</t>
  </si>
  <si>
    <t>REGRESO A CLASES UABJO</t>
  </si>
  <si>
    <t>BECCA0121</t>
  </si>
  <si>
    <t>SEGURO PECUARIO SATELITAL</t>
  </si>
  <si>
    <t>BECCA0221</t>
  </si>
  <si>
    <t>SEGURO AGROPECUARIO CATASTRÓFICO</t>
  </si>
  <si>
    <t>BECCA0321</t>
  </si>
  <si>
    <t>SEGURO AGRÍCOLA PARAMÉTRICO</t>
  </si>
  <si>
    <t>BECDA0120</t>
  </si>
  <si>
    <t>AFASPE</t>
  </si>
  <si>
    <t>BECDA0121</t>
  </si>
  <si>
    <t>BECDB0220</t>
  </si>
  <si>
    <t>FONDO DE PROTECCIÓN CONTRA GASTOS CATASTRÓFICOS SSO</t>
  </si>
  <si>
    <t>BECDB0314</t>
  </si>
  <si>
    <t>FDO DE PROT CONTRA GTS CATASTRÓFICOS CENTRO EST DE ONCOLOGIA Y RADIOTERAPIA DE OAX DE JUAREZ</t>
  </si>
  <si>
    <t>BECDG0120</t>
  </si>
  <si>
    <t>FORTALECIMIENTO A LA ATENCIÓN MÉDICA</t>
  </si>
  <si>
    <t>BECDG0121</t>
  </si>
  <si>
    <t>BECDG0221</t>
  </si>
  <si>
    <t>FORTALECIMIENTO A LA ATENCIÓN MÉDICA PRODUCTOS FINANCIEROS</t>
  </si>
  <si>
    <t>BECDH0120</t>
  </si>
  <si>
    <t>INSABI PRESTACION GRATUITA DE SERVICIOS DE SALUD, MEDICAMENTOS Y DEMAS INSUMOS ASOCIADOS</t>
  </si>
  <si>
    <t>BECDH0121</t>
  </si>
  <si>
    <t>BECDH0221</t>
  </si>
  <si>
    <t>INSABI PREST GRATUITA DE SERV DE SALUD, MED Y DEMÁS INSUMOS ASOC PRODUCTOS FINANCIEROS</t>
  </si>
  <si>
    <t>BECFB0120</t>
  </si>
  <si>
    <t xml:space="preserve">FONDO METROPOLITANO </t>
  </si>
  <si>
    <t>BECFB0121</t>
  </si>
  <si>
    <t>BECFC0119</t>
  </si>
  <si>
    <t>FONREGIÓN</t>
  </si>
  <si>
    <t>BECFC0120</t>
  </si>
  <si>
    <t>BECFC0121</t>
  </si>
  <si>
    <t>BECFF0221</t>
  </si>
  <si>
    <t>FONDO P/LA ACCESIBILIDAD EN EL TRANSP. PUBLICO P/PERSONAS CON DISCAPACIDAD</t>
  </si>
  <si>
    <t>BECFL0119</t>
  </si>
  <si>
    <t>FONDO PRODUCTORES DE HIDROCARBUROS</t>
  </si>
  <si>
    <t>BECFL0120</t>
  </si>
  <si>
    <t>BECFL0121</t>
  </si>
  <si>
    <t>BECFL0219</t>
  </si>
  <si>
    <t xml:space="preserve">FONDO PRODUCTORES DE HIDROCARBUROS PRODUCTOS FINANCIEROS </t>
  </si>
  <si>
    <t>BECFL0220</t>
  </si>
  <si>
    <t>FONDO PRODUCTORES DE HIDROCARBUROS PRODUCTOS FINANCIEROS</t>
  </si>
  <si>
    <t>BECFL0221</t>
  </si>
  <si>
    <t>BEDAA0121</t>
  </si>
  <si>
    <t>INTERESES GANADOS DE TITULOS, VALORES Y DEMAS INSTRUMENTOS FINANCIEROS</t>
  </si>
  <si>
    <t>TOTAL DEL GASTO:</t>
  </si>
  <si>
    <t>C:\Control Presupuestal 2021\reportes Contabilidad\cuenta publica\inciso F\cvefin_ur General_cuarto trimestre.rpt</t>
  </si>
  <si>
    <t>Página 001 de 001</t>
  </si>
  <si>
    <t xml:space="preserve">DEL 1º DE ENERO AL 31  DE DICIEMBRE </t>
  </si>
  <si>
    <t xml:space="preserve">RESUMEN POR GRAN FUENTE-U.R.-CAPITULO (AEA-ESTATAL) </t>
  </si>
  <si>
    <t xml:space="preserve">Por </t>
  </si>
  <si>
    <t>periodo</t>
  </si>
  <si>
    <t xml:space="preserve">Devengar </t>
  </si>
  <si>
    <t xml:space="preserve">ejercer </t>
  </si>
  <si>
    <t>A</t>
  </si>
  <si>
    <t>1</t>
  </si>
  <si>
    <t>3</t>
  </si>
  <si>
    <t>4</t>
  </si>
  <si>
    <t>5</t>
  </si>
  <si>
    <t>6</t>
  </si>
  <si>
    <t>9</t>
  </si>
  <si>
    <t>C:\Control Presupuestal 2021\reportes Contabilidad\cuenta publica\inciso F\pre_terid_ur_cap cuarto trimestre.rpt</t>
  </si>
  <si>
    <t xml:space="preserve">RESUMEN POR TIPO DE GASTO-CAPITULO (AEA-ESTATAL) </t>
  </si>
  <si>
    <t xml:space="preserve">Por  </t>
  </si>
  <si>
    <t xml:space="preserve">periodo </t>
  </si>
  <si>
    <t xml:space="preserve">Comprometer </t>
  </si>
  <si>
    <t>C:\Control Presupuestal 2021\reportes Contabilidad\cuenta publica\inciso F\pre_tipo_cap_origen_cuarto trimestre.rpt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</si>
</sst>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#,##0.000"/>
    <numFmt numFmtId="166" formatCode="#,##0.0"/>
    <numFmt numFmtId="167" formatCode="0.0000"/>
    <numFmt numFmtId="168" formatCode="_-* #,##0_-;\-* #,##0_-;_-* &quot;-&quot;??_-;_-@_-"/>
    <numFmt numFmtId="169" formatCode="#,##0.00_ ;\-#,##0.00\ "/>
    <numFmt numFmtId="170" formatCode="#,##0_ ;\-#,##0\ "/>
    <numFmt numFmtId="171" formatCode="hh&quot;:&quot;mm&quot;:&quot;ss\ AM/PM"/>
    <numFmt numFmtId="172" formatCode="#,##0.00_);\-#,##0.00"/>
    <numFmt numFmtId="173" formatCode="#,##0.0_ ;\-#,##0.0\ "/>
    <numFmt numFmtId="174" formatCode="[$-80A]d&quot; de &quot;mmmm&quot; de &quot;yyyy;@"/>
    <numFmt numFmtId="175" formatCode="dd\/mm\/yyyy"/>
    <numFmt numFmtId="176" formatCode="&quot;$&quot;#,##0.00"/>
    <numFmt numFmtId="177" formatCode="General_)"/>
    <numFmt numFmtId="178" formatCode="_-&quot;$&quot;* #,##0_-;\-&quot;$&quot;* #,##0_-;_-&quot;$&quot;* &quot;-&quot;??_-;_-@_-"/>
    <numFmt numFmtId="179" formatCode="d\-mmm\-yy"/>
    <numFmt numFmtId="180" formatCode="_-* #,##0.0000_-;\-* #,##0.0000_-;_-* &quot;-&quot;??_-;_-@_-"/>
    <numFmt numFmtId="181" formatCode="0.000000%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b/>
      <sz val="5"/>
      <name val="Arial"/>
      <family val="2"/>
    </font>
    <font>
      <b/>
      <sz val="8"/>
      <color theme="0"/>
      <name val="Arial"/>
      <family val="2"/>
    </font>
    <font>
      <u/>
      <sz val="8"/>
      <name val="Arial"/>
      <family val="2"/>
    </font>
    <font>
      <i/>
      <sz val="5"/>
      <name val="Times New Roman"/>
      <family val="1"/>
    </font>
    <font>
      <sz val="5"/>
      <name val="Times New Roman"/>
      <family val="1"/>
    </font>
    <font>
      <b/>
      <sz val="7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mbria"/>
      <family val="1"/>
    </font>
    <font>
      <sz val="10"/>
      <color theme="1"/>
      <name val="Times New Roman"/>
      <family val="1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b/>
      <sz val="10"/>
      <color indexed="8"/>
      <name val="MS Sans Serif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8"/>
      <color rgb="FF000000"/>
      <name val="Arial"/>
      <family val="2"/>
    </font>
    <font>
      <b/>
      <u/>
      <sz val="8"/>
      <color indexed="8"/>
      <name val="Arial"/>
      <family val="2"/>
    </font>
    <font>
      <u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9.899999999999999"/>
      <color indexed="22"/>
      <name val="Calibri"/>
      <family val="2"/>
      <scheme val="minor"/>
    </font>
    <font>
      <sz val="10"/>
      <color indexed="8"/>
      <name val="Calibri"/>
      <family val="2"/>
      <scheme val="minor"/>
    </font>
    <font>
      <sz val="11.05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6.7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6.7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7.1"/>
      <color indexed="23"/>
      <name val="Calibri"/>
      <family val="2"/>
      <scheme val="minor"/>
    </font>
    <font>
      <sz val="6.1"/>
      <color indexed="8"/>
      <name val="Calibri"/>
      <family val="2"/>
      <scheme val="minor"/>
    </font>
    <font>
      <sz val="7.85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1"/>
      <color rgb="FF000000"/>
      <name val="Calibri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7"/>
      <color theme="1"/>
      <name val="Arial"/>
      <family val="2"/>
    </font>
    <font>
      <b/>
      <u/>
      <sz val="9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</font>
    <font>
      <sz val="11"/>
      <color indexed="8"/>
      <name val="Calibri"/>
    </font>
    <font>
      <b/>
      <sz val="6.7"/>
      <color indexed="8"/>
      <name val="Arial Narrow"/>
    </font>
    <font>
      <b/>
      <sz val="7.9"/>
      <color indexed="8"/>
      <name val="Arial Narrow"/>
    </font>
    <font>
      <sz val="6"/>
      <color indexed="8"/>
      <name val="Arial Narrow"/>
    </font>
    <font>
      <b/>
      <sz val="6"/>
      <color indexed="8"/>
      <name val="Arial Narrow"/>
    </font>
    <font>
      <sz val="9.1"/>
      <color indexed="8"/>
      <name val="Arial Narrow"/>
    </font>
    <font>
      <sz val="6.7"/>
      <color indexed="8"/>
      <name val="Arial Narrow"/>
    </font>
    <font>
      <sz val="7.9"/>
      <color indexed="8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BF11B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8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7" fillId="0" borderId="0" applyFont="0" applyFill="0" applyBorder="0" applyAlignment="0" applyProtection="0"/>
    <xf numFmtId="0" fontId="39" fillId="0" borderId="0"/>
    <xf numFmtId="0" fontId="40" fillId="0" borderId="0"/>
    <xf numFmtId="0" fontId="3" fillId="0" borderId="0"/>
    <xf numFmtId="0" fontId="44" fillId="0" borderId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177" fontId="3" fillId="0" borderId="0"/>
    <xf numFmtId="0" fontId="44" fillId="0" borderId="0"/>
    <xf numFmtId="39" fontId="81" fillId="0" borderId="0"/>
  </cellStyleXfs>
  <cellXfs count="1067">
    <xf numFmtId="0" fontId="0" fillId="0" borderId="0" xfId="0"/>
    <xf numFmtId="0" fontId="3" fillId="0" borderId="0" xfId="2"/>
    <xf numFmtId="0" fontId="4" fillId="0" borderId="0" xfId="2" applyFont="1"/>
    <xf numFmtId="0" fontId="6" fillId="0" borderId="0" xfId="2" applyFont="1"/>
    <xf numFmtId="3" fontId="8" fillId="0" borderId="0" xfId="2" applyNumberFormat="1" applyFont="1"/>
    <xf numFmtId="4" fontId="9" fillId="0" borderId="0" xfId="2" applyNumberFormat="1" applyFont="1"/>
    <xf numFmtId="4" fontId="8" fillId="0" borderId="1" xfId="2" applyNumberFormat="1" applyFont="1" applyBorder="1"/>
    <xf numFmtId="43" fontId="8" fillId="0" borderId="1" xfId="2" applyNumberFormat="1" applyFont="1" applyBorder="1"/>
    <xf numFmtId="43" fontId="10" fillId="0" borderId="1" xfId="2" applyNumberFormat="1" applyFont="1" applyBorder="1"/>
    <xf numFmtId="0" fontId="8" fillId="0" borderId="1" xfId="2" applyFont="1" applyBorder="1"/>
    <xf numFmtId="0" fontId="11" fillId="0" borderId="9" xfId="2" applyFont="1" applyBorder="1" applyAlignment="1">
      <alignment horizontal="center"/>
    </xf>
    <xf numFmtId="0" fontId="12" fillId="0" borderId="0" xfId="2" applyFont="1"/>
    <xf numFmtId="0" fontId="11" fillId="0" borderId="3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43" fontId="4" fillId="0" borderId="0" xfId="2" applyNumberFormat="1" applyFont="1"/>
    <xf numFmtId="0" fontId="13" fillId="0" borderId="12" xfId="2" applyFont="1" applyBorder="1"/>
    <xf numFmtId="3" fontId="13" fillId="0" borderId="13" xfId="2" applyNumberFormat="1" applyFont="1" applyBorder="1" applyAlignment="1">
      <alignment horizontal="right"/>
    </xf>
    <xf numFmtId="2" fontId="11" fillId="0" borderId="13" xfId="2" applyNumberFormat="1" applyFont="1" applyBorder="1" applyAlignment="1">
      <alignment horizontal="right"/>
    </xf>
    <xf numFmtId="2" fontId="11" fillId="0" borderId="8" xfId="2" applyNumberFormat="1" applyFont="1" applyBorder="1" applyAlignment="1">
      <alignment horizontal="right"/>
    </xf>
    <xf numFmtId="43" fontId="3" fillId="0" borderId="0" xfId="3" applyFont="1" applyAlignment="1"/>
    <xf numFmtId="43" fontId="4" fillId="0" borderId="0" xfId="3" applyFont="1" applyFill="1" applyAlignment="1"/>
    <xf numFmtId="0" fontId="6" fillId="0" borderId="8" xfId="2" applyFont="1" applyBorder="1"/>
    <xf numFmtId="0" fontId="6" fillId="0" borderId="14" xfId="2" applyFont="1" applyBorder="1" applyAlignment="1">
      <alignment horizontal="right"/>
    </xf>
    <xf numFmtId="3" fontId="6" fillId="0" borderId="14" xfId="2" applyNumberFormat="1" applyFont="1" applyBorder="1" applyAlignment="1">
      <alignment horizontal="right"/>
    </xf>
    <xf numFmtId="3" fontId="14" fillId="0" borderId="14" xfId="2" applyNumberFormat="1" applyFont="1" applyBorder="1" applyAlignment="1">
      <alignment horizontal="right"/>
    </xf>
    <xf numFmtId="2" fontId="14" fillId="0" borderId="14" xfId="2" applyNumberFormat="1" applyFont="1" applyBorder="1" applyAlignment="1">
      <alignment horizontal="right"/>
    </xf>
    <xf numFmtId="0" fontId="13" fillId="0" borderId="8" xfId="2" applyFont="1" applyBorder="1"/>
    <xf numFmtId="3" fontId="13" fillId="0" borderId="14" xfId="2" applyNumberFormat="1" applyFont="1" applyBorder="1" applyAlignment="1">
      <alignment horizontal="right"/>
    </xf>
    <xf numFmtId="2" fontId="11" fillId="0" borderId="14" xfId="2" applyNumberFormat="1" applyFont="1" applyBorder="1" applyAlignment="1">
      <alignment horizontal="right"/>
    </xf>
    <xf numFmtId="0" fontId="15" fillId="0" borderId="0" xfId="2" applyFont="1"/>
    <xf numFmtId="0" fontId="4" fillId="0" borderId="8" xfId="2" applyFont="1" applyBorder="1"/>
    <xf numFmtId="3" fontId="4" fillId="0" borderId="14" xfId="2" applyNumberFormat="1" applyFont="1" applyBorder="1" applyAlignment="1">
      <alignment horizontal="right"/>
    </xf>
    <xf numFmtId="3" fontId="4" fillId="0" borderId="14" xfId="3" applyNumberFormat="1" applyFont="1" applyFill="1" applyBorder="1" applyAlignment="1">
      <alignment horizontal="right"/>
    </xf>
    <xf numFmtId="2" fontId="4" fillId="0" borderId="14" xfId="2" applyNumberFormat="1" applyFont="1" applyBorder="1" applyAlignment="1">
      <alignment horizontal="right"/>
    </xf>
    <xf numFmtId="2" fontId="4" fillId="0" borderId="8" xfId="2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164" fontId="4" fillId="0" borderId="0" xfId="2" applyNumberFormat="1" applyFont="1"/>
    <xf numFmtId="0" fontId="4" fillId="0" borderId="8" xfId="2" applyFont="1" applyBorder="1" applyAlignment="1">
      <alignment horizontal="right"/>
    </xf>
    <xf numFmtId="0" fontId="13" fillId="0" borderId="8" xfId="2" applyFont="1" applyBorder="1" applyAlignment="1">
      <alignment horizontal="left" vertical="top" wrapText="1"/>
    </xf>
    <xf numFmtId="0" fontId="11" fillId="0" borderId="0" xfId="2" applyFont="1"/>
    <xf numFmtId="0" fontId="16" fillId="0" borderId="8" xfId="2" applyFont="1" applyBorder="1" applyAlignment="1">
      <alignment wrapText="1"/>
    </xf>
    <xf numFmtId="3" fontId="16" fillId="0" borderId="14" xfId="2" applyNumberFormat="1" applyFont="1" applyBorder="1" applyAlignment="1">
      <alignment horizontal="right"/>
    </xf>
    <xf numFmtId="0" fontId="14" fillId="0" borderId="14" xfId="2" applyFont="1" applyBorder="1" applyAlignment="1">
      <alignment horizontal="right"/>
    </xf>
    <xf numFmtId="3" fontId="6" fillId="0" borderId="14" xfId="3" applyNumberFormat="1" applyFont="1" applyFill="1" applyBorder="1" applyAlignment="1">
      <alignment horizontal="right"/>
    </xf>
    <xf numFmtId="2" fontId="6" fillId="0" borderId="14" xfId="2" applyNumberFormat="1" applyFont="1" applyBorder="1" applyAlignment="1">
      <alignment horizontal="right"/>
    </xf>
    <xf numFmtId="0" fontId="4" fillId="0" borderId="8" xfId="2" applyFont="1" applyBorder="1" applyAlignment="1">
      <alignment wrapText="1"/>
    </xf>
    <xf numFmtId="0" fontId="3" fillId="0" borderId="0" xfId="2" applyAlignment="1">
      <alignment horizontal="center"/>
    </xf>
    <xf numFmtId="0" fontId="17" fillId="0" borderId="8" xfId="2" applyFont="1" applyBorder="1"/>
    <xf numFmtId="0" fontId="18" fillId="0" borderId="14" xfId="2" applyFont="1" applyBorder="1" applyAlignment="1">
      <alignment horizontal="right"/>
    </xf>
    <xf numFmtId="3" fontId="18" fillId="0" borderId="14" xfId="3" applyNumberFormat="1" applyFont="1" applyFill="1" applyBorder="1" applyAlignment="1">
      <alignment horizontal="right"/>
    </xf>
    <xf numFmtId="3" fontId="4" fillId="0" borderId="14" xfId="2" applyNumberFormat="1" applyFont="1" applyBorder="1" applyAlignment="1">
      <alignment wrapText="1"/>
    </xf>
    <xf numFmtId="43" fontId="4" fillId="0" borderId="14" xfId="3" applyFont="1" applyBorder="1" applyAlignment="1">
      <alignment horizontal="right"/>
    </xf>
    <xf numFmtId="43" fontId="4" fillId="0" borderId="8" xfId="3" applyFont="1" applyBorder="1" applyAlignment="1">
      <alignment horizontal="right"/>
    </xf>
    <xf numFmtId="0" fontId="16" fillId="0" borderId="8" xfId="2" applyFont="1" applyBorder="1" applyAlignment="1">
      <alignment horizontal="left" vertical="top" wrapText="1"/>
    </xf>
    <xf numFmtId="0" fontId="13" fillId="0" borderId="8" xfId="2" applyFont="1" applyBorder="1" applyAlignment="1">
      <alignment wrapText="1"/>
    </xf>
    <xf numFmtId="3" fontId="13" fillId="0" borderId="14" xfId="3" applyNumberFormat="1" applyFont="1" applyFill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3" fontId="3" fillId="0" borderId="0" xfId="3" applyFont="1" applyFill="1" applyAlignment="1"/>
    <xf numFmtId="43" fontId="11" fillId="0" borderId="14" xfId="3" applyFont="1" applyBorder="1" applyAlignment="1">
      <alignment horizontal="right"/>
    </xf>
    <xf numFmtId="0" fontId="13" fillId="0" borderId="10" xfId="2" applyFont="1" applyBorder="1" applyAlignment="1">
      <alignment wrapText="1"/>
    </xf>
    <xf numFmtId="3" fontId="13" fillId="0" borderId="15" xfId="2" applyNumberFormat="1" applyFont="1" applyBorder="1" applyAlignment="1">
      <alignment horizontal="right"/>
    </xf>
    <xf numFmtId="3" fontId="13" fillId="0" borderId="10" xfId="2" applyNumberFormat="1" applyFont="1" applyBorder="1" applyAlignment="1">
      <alignment horizontal="right"/>
    </xf>
    <xf numFmtId="4" fontId="13" fillId="0" borderId="15" xfId="2" applyNumberFormat="1" applyFont="1" applyBorder="1" applyAlignment="1">
      <alignment horizontal="right"/>
    </xf>
    <xf numFmtId="2" fontId="4" fillId="0" borderId="15" xfId="2" applyNumberFormat="1" applyFont="1" applyBorder="1" applyAlignment="1">
      <alignment horizontal="right"/>
    </xf>
    <xf numFmtId="2" fontId="4" fillId="0" borderId="10" xfId="2" applyNumberFormat="1" applyFont="1" applyBorder="1" applyAlignment="1">
      <alignment horizontal="right"/>
    </xf>
    <xf numFmtId="43" fontId="9" fillId="0" borderId="0" xfId="3" applyFont="1"/>
    <xf numFmtId="0" fontId="9" fillId="0" borderId="0" xfId="2" applyFont="1"/>
    <xf numFmtId="0" fontId="10" fillId="0" borderId="0" xfId="2" applyFont="1"/>
    <xf numFmtId="3" fontId="3" fillId="0" borderId="0" xfId="2" applyNumberFormat="1"/>
    <xf numFmtId="43" fontId="3" fillId="0" borderId="0" xfId="2" applyNumberFormat="1"/>
    <xf numFmtId="3" fontId="4" fillId="0" borderId="0" xfId="2" applyNumberFormat="1" applyFont="1"/>
    <xf numFmtId="165" fontId="4" fillId="0" borderId="0" xfId="2" applyNumberFormat="1" applyFont="1"/>
    <xf numFmtId="0" fontId="8" fillId="0" borderId="16" xfId="2" applyFont="1" applyBorder="1"/>
    <xf numFmtId="0" fontId="11" fillId="0" borderId="18" xfId="2" applyFont="1" applyBorder="1" applyAlignment="1">
      <alignment horizontal="center"/>
    </xf>
    <xf numFmtId="17" fontId="11" fillId="0" borderId="18" xfId="2" applyNumberFormat="1" applyFont="1" applyBorder="1" applyAlignment="1">
      <alignment horizontal="center"/>
    </xf>
    <xf numFmtId="0" fontId="13" fillId="0" borderId="21" xfId="2" applyFont="1" applyBorder="1"/>
    <xf numFmtId="3" fontId="13" fillId="0" borderId="22" xfId="2" applyNumberFormat="1" applyFont="1" applyBorder="1" applyAlignment="1">
      <alignment horizontal="right"/>
    </xf>
    <xf numFmtId="0" fontId="13" fillId="0" borderId="22" xfId="2" applyFont="1" applyBorder="1" applyAlignment="1">
      <alignment horizontal="right"/>
    </xf>
    <xf numFmtId="0" fontId="8" fillId="0" borderId="21" xfId="2" applyFont="1" applyBorder="1"/>
    <xf numFmtId="0" fontId="8" fillId="0" borderId="22" xfId="2" applyFont="1" applyBorder="1" applyAlignment="1">
      <alignment horizontal="right"/>
    </xf>
    <xf numFmtId="3" fontId="4" fillId="0" borderId="22" xfId="2" applyNumberFormat="1" applyFont="1" applyBorder="1" applyAlignment="1">
      <alignment horizontal="right"/>
    </xf>
    <xf numFmtId="0" fontId="4" fillId="0" borderId="22" xfId="2" applyFont="1" applyBorder="1" applyAlignment="1">
      <alignment horizontal="right"/>
    </xf>
    <xf numFmtId="0" fontId="4" fillId="0" borderId="21" xfId="2" applyFont="1" applyBorder="1"/>
    <xf numFmtId="0" fontId="4" fillId="0" borderId="19" xfId="2" applyFont="1" applyBorder="1"/>
    <xf numFmtId="0" fontId="8" fillId="0" borderId="18" xfId="2" applyFont="1" applyBorder="1" applyAlignment="1">
      <alignment horizontal="right"/>
    </xf>
    <xf numFmtId="0" fontId="8" fillId="0" borderId="19" xfId="2" applyFont="1" applyBorder="1"/>
    <xf numFmtId="3" fontId="4" fillId="0" borderId="18" xfId="2" applyNumberFormat="1" applyFont="1" applyBorder="1" applyAlignment="1">
      <alignment horizontal="right"/>
    </xf>
    <xf numFmtId="0" fontId="4" fillId="0" borderId="18" xfId="2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66" fontId="4" fillId="0" borderId="22" xfId="2" applyNumberFormat="1" applyFont="1" applyBorder="1" applyAlignment="1">
      <alignment horizontal="right"/>
    </xf>
    <xf numFmtId="3" fontId="4" fillId="0" borderId="21" xfId="2" applyNumberFormat="1" applyFont="1" applyBorder="1"/>
    <xf numFmtId="3" fontId="4" fillId="0" borderId="19" xfId="2" applyNumberFormat="1" applyFont="1" applyBorder="1"/>
    <xf numFmtId="166" fontId="4" fillId="0" borderId="19" xfId="2" applyNumberFormat="1" applyFont="1" applyBorder="1" applyAlignment="1">
      <alignment horizontal="right"/>
    </xf>
    <xf numFmtId="0" fontId="8" fillId="0" borderId="0" xfId="2" applyFont="1"/>
    <xf numFmtId="0" fontId="11" fillId="0" borderId="23" xfId="2" applyFont="1" applyBorder="1" applyAlignment="1">
      <alignment horizontal="center"/>
    </xf>
    <xf numFmtId="0" fontId="11" fillId="0" borderId="24" xfId="2" applyFont="1" applyBorder="1" applyAlignment="1">
      <alignment horizontal="center" wrapText="1"/>
    </xf>
    <xf numFmtId="3" fontId="13" fillId="0" borderId="25" xfId="2" applyNumberFormat="1" applyFont="1" applyBorder="1" applyAlignment="1">
      <alignment horizontal="right"/>
    </xf>
    <xf numFmtId="4" fontId="11" fillId="0" borderId="25" xfId="2" applyNumberFormat="1" applyFont="1" applyBorder="1" applyAlignment="1">
      <alignment horizontal="right"/>
    </xf>
    <xf numFmtId="43" fontId="4" fillId="0" borderId="0" xfId="3" applyFont="1"/>
    <xf numFmtId="0" fontId="8" fillId="0" borderId="8" xfId="2" applyFont="1" applyBorder="1"/>
    <xf numFmtId="0" fontId="8" fillId="0" borderId="25" xfId="2" applyFont="1" applyBorder="1" applyAlignment="1">
      <alignment horizontal="right"/>
    </xf>
    <xf numFmtId="4" fontId="8" fillId="0" borderId="25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wrapText="1"/>
    </xf>
    <xf numFmtId="3" fontId="4" fillId="0" borderId="25" xfId="2" applyNumberFormat="1" applyFont="1" applyBorder="1" applyAlignment="1">
      <alignment horizontal="right" wrapText="1"/>
    </xf>
    <xf numFmtId="4" fontId="4" fillId="0" borderId="25" xfId="2" applyNumberFormat="1" applyFont="1" applyBorder="1" applyAlignment="1">
      <alignment horizontal="right"/>
    </xf>
    <xf numFmtId="4" fontId="3" fillId="0" borderId="0" xfId="2" applyNumberFormat="1"/>
    <xf numFmtId="43" fontId="4" fillId="0" borderId="0" xfId="3" applyFont="1" applyFill="1"/>
    <xf numFmtId="3" fontId="4" fillId="0" borderId="10" xfId="2" applyNumberFormat="1" applyFont="1" applyBorder="1" applyAlignment="1">
      <alignment wrapText="1"/>
    </xf>
    <xf numFmtId="3" fontId="4" fillId="0" borderId="24" xfId="2" applyNumberFormat="1" applyFont="1" applyBorder="1" applyAlignment="1">
      <alignment horizontal="right" wrapText="1"/>
    </xf>
    <xf numFmtId="4" fontId="4" fillId="0" borderId="24" xfId="2" applyNumberFormat="1" applyFont="1" applyBorder="1" applyAlignment="1">
      <alignment horizontal="right"/>
    </xf>
    <xf numFmtId="2" fontId="4" fillId="0" borderId="0" xfId="2" applyNumberFormat="1" applyFont="1"/>
    <xf numFmtId="4" fontId="4" fillId="0" borderId="0" xfId="2" applyNumberFormat="1" applyFont="1"/>
    <xf numFmtId="0" fontId="20" fillId="0" borderId="0" xfId="2" applyFont="1"/>
    <xf numFmtId="0" fontId="7" fillId="0" borderId="0" xfId="2" applyFont="1" applyAlignment="1">
      <alignment horizontal="center"/>
    </xf>
    <xf numFmtId="0" fontId="3" fillId="0" borderId="0" xfId="2" applyAlignment="1">
      <alignment vertical="center"/>
    </xf>
    <xf numFmtId="43" fontId="3" fillId="0" borderId="0" xfId="2" applyNumberFormat="1" applyAlignment="1">
      <alignment vertical="center" wrapText="1"/>
    </xf>
    <xf numFmtId="43" fontId="2" fillId="2" borderId="0" xfId="3" applyFont="1" applyFill="1" applyAlignment="1">
      <alignment horizontal="center"/>
    </xf>
    <xf numFmtId="0" fontId="3" fillId="0" borderId="0" xfId="2" applyAlignment="1">
      <alignment vertical="center" wrapText="1"/>
    </xf>
    <xf numFmtId="0" fontId="11" fillId="0" borderId="1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3" fontId="3" fillId="0" borderId="0" xfId="2" applyNumberFormat="1" applyAlignment="1">
      <alignment vertical="center"/>
    </xf>
    <xf numFmtId="0" fontId="13" fillId="0" borderId="13" xfId="2" applyFont="1" applyBorder="1"/>
    <xf numFmtId="3" fontId="13" fillId="0" borderId="12" xfId="2" applyNumberFormat="1" applyFont="1" applyBorder="1" applyAlignment="1">
      <alignment horizontal="right"/>
    </xf>
    <xf numFmtId="2" fontId="11" fillId="0" borderId="12" xfId="2" applyNumberFormat="1" applyFont="1" applyBorder="1" applyAlignment="1">
      <alignment horizontal="right"/>
    </xf>
    <xf numFmtId="43" fontId="21" fillId="0" borderId="0" xfId="3" applyFont="1"/>
    <xf numFmtId="43" fontId="3" fillId="0" borderId="0" xfId="3" applyAlignment="1">
      <alignment vertical="center"/>
    </xf>
    <xf numFmtId="0" fontId="3" fillId="0" borderId="8" xfId="2" applyBorder="1"/>
    <xf numFmtId="43" fontId="3" fillId="0" borderId="0" xfId="3" applyAlignment="1"/>
    <xf numFmtId="0" fontId="11" fillId="0" borderId="14" xfId="2" applyFont="1" applyBorder="1"/>
    <xf numFmtId="3" fontId="13" fillId="0" borderId="8" xfId="2" applyNumberFormat="1" applyFont="1" applyBorder="1"/>
    <xf numFmtId="3" fontId="13" fillId="0" borderId="25" xfId="2" applyNumberFormat="1" applyFont="1" applyBorder="1"/>
    <xf numFmtId="3" fontId="13" fillId="0" borderId="14" xfId="2" applyNumberFormat="1" applyFont="1" applyBorder="1"/>
    <xf numFmtId="0" fontId="4" fillId="0" borderId="14" xfId="2" applyFont="1" applyBorder="1"/>
    <xf numFmtId="0" fontId="4" fillId="0" borderId="14" xfId="2" applyFont="1" applyBorder="1" applyAlignment="1">
      <alignment wrapText="1"/>
    </xf>
    <xf numFmtId="3" fontId="4" fillId="0" borderId="8" xfId="2" applyNumberFormat="1" applyFont="1" applyBorder="1" applyAlignment="1">
      <alignment horizontal="right"/>
    </xf>
    <xf numFmtId="0" fontId="11" fillId="0" borderId="14" xfId="2" applyFont="1" applyBorder="1" applyAlignment="1">
      <alignment wrapText="1"/>
    </xf>
    <xf numFmtId="3" fontId="13" fillId="0" borderId="8" xfId="2" applyNumberFormat="1" applyFont="1" applyBorder="1" applyAlignment="1">
      <alignment horizontal="right"/>
    </xf>
    <xf numFmtId="43" fontId="3" fillId="0" borderId="0" xfId="3" applyFill="1" applyAlignment="1"/>
    <xf numFmtId="3" fontId="11" fillId="0" borderId="14" xfId="2" applyNumberFormat="1" applyFont="1" applyBorder="1" applyAlignment="1">
      <alignment horizontal="right"/>
    </xf>
    <xf numFmtId="0" fontId="11" fillId="0" borderId="14" xfId="2" applyFont="1" applyBorder="1" applyAlignment="1">
      <alignment vertical="justify" wrapText="1"/>
    </xf>
    <xf numFmtId="0" fontId="3" fillId="0" borderId="15" xfId="2" applyBorder="1"/>
    <xf numFmtId="0" fontId="4" fillId="0" borderId="10" xfId="2" applyFont="1" applyBorder="1"/>
    <xf numFmtId="0" fontId="4" fillId="0" borderId="24" xfId="2" applyFont="1" applyBorder="1"/>
    <xf numFmtId="0" fontId="4" fillId="0" borderId="15" xfId="2" applyFont="1" applyBorder="1"/>
    <xf numFmtId="0" fontId="4" fillId="0" borderId="15" xfId="2" applyFont="1" applyBorder="1" applyAlignment="1">
      <alignment horizontal="right"/>
    </xf>
    <xf numFmtId="0" fontId="4" fillId="0" borderId="10" xfId="2" applyFont="1" applyBorder="1" applyAlignment="1">
      <alignment horizontal="right"/>
    </xf>
    <xf numFmtId="0" fontId="22" fillId="0" borderId="26" xfId="2" applyFont="1" applyBorder="1"/>
    <xf numFmtId="0" fontId="8" fillId="0" borderId="26" xfId="2" applyFont="1" applyBorder="1"/>
    <xf numFmtId="43" fontId="0" fillId="0" borderId="0" xfId="3" applyFont="1"/>
    <xf numFmtId="0" fontId="8" fillId="0" borderId="8" xfId="2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2" fontId="8" fillId="0" borderId="14" xfId="2" applyNumberFormat="1" applyFont="1" applyBorder="1" applyAlignment="1">
      <alignment horizontal="right"/>
    </xf>
    <xf numFmtId="2" fontId="8" fillId="0" borderId="8" xfId="2" applyNumberFormat="1" applyFont="1" applyBorder="1" applyAlignment="1">
      <alignment horizontal="right"/>
    </xf>
    <xf numFmtId="3" fontId="4" fillId="0" borderId="25" xfId="2" applyNumberFormat="1" applyFont="1" applyBorder="1"/>
    <xf numFmtId="3" fontId="4" fillId="0" borderId="8" xfId="2" applyNumberFormat="1" applyFont="1" applyBorder="1"/>
    <xf numFmtId="3" fontId="4" fillId="0" borderId="25" xfId="2" applyNumberFormat="1" applyFont="1" applyBorder="1" applyAlignment="1">
      <alignment horizontal="right"/>
    </xf>
    <xf numFmtId="0" fontId="4" fillId="0" borderId="8" xfId="2" applyFont="1" applyBorder="1" applyAlignment="1">
      <alignment horizontal="left"/>
    </xf>
    <xf numFmtId="0" fontId="8" fillId="0" borderId="10" xfId="2" applyFont="1" applyBorder="1"/>
    <xf numFmtId="0" fontId="8" fillId="0" borderId="10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22" fillId="0" borderId="0" xfId="2" applyFont="1"/>
    <xf numFmtId="43" fontId="22" fillId="0" borderId="0" xfId="3" applyFont="1" applyAlignment="1"/>
    <xf numFmtId="43" fontId="4" fillId="0" borderId="0" xfId="3" applyFont="1" applyAlignment="1"/>
    <xf numFmtId="0" fontId="3" fillId="0" borderId="0" xfId="2" applyAlignment="1">
      <alignment vertical="top"/>
    </xf>
    <xf numFmtId="0" fontId="3" fillId="0" borderId="29" xfId="2" applyBorder="1" applyAlignment="1">
      <alignment vertical="top"/>
    </xf>
    <xf numFmtId="0" fontId="3" fillId="0" borderId="30" xfId="2" applyBorder="1" applyAlignment="1">
      <alignment vertical="top"/>
    </xf>
    <xf numFmtId="0" fontId="24" fillId="0" borderId="0" xfId="2" applyFont="1" applyAlignment="1">
      <alignment horizontal="left" vertical="top"/>
    </xf>
    <xf numFmtId="0" fontId="24" fillId="0" borderId="0" xfId="2" applyFont="1" applyAlignment="1">
      <alignment horizontal="center" vertical="top"/>
    </xf>
    <xf numFmtId="3" fontId="24" fillId="0" borderId="0" xfId="2" applyNumberFormat="1" applyFont="1" applyAlignment="1">
      <alignment horizontal="right" vertical="top"/>
    </xf>
    <xf numFmtId="0" fontId="3" fillId="0" borderId="22" xfId="2" applyBorder="1" applyAlignment="1">
      <alignment vertical="top"/>
    </xf>
    <xf numFmtId="168" fontId="3" fillId="0" borderId="0" xfId="3" applyNumberFormat="1" applyFont="1" applyBorder="1" applyAlignment="1">
      <alignment horizontal="right" vertical="top"/>
    </xf>
    <xf numFmtId="168" fontId="3" fillId="0" borderId="0" xfId="3" applyNumberFormat="1" applyFont="1" applyFill="1" applyBorder="1" applyAlignment="1">
      <alignment horizontal="right" vertical="top"/>
    </xf>
    <xf numFmtId="0" fontId="24" fillId="0" borderId="30" xfId="2" applyFont="1" applyBorder="1" applyAlignment="1">
      <alignment vertical="top"/>
    </xf>
    <xf numFmtId="0" fontId="3" fillId="0" borderId="0" xfId="2" applyAlignment="1">
      <alignment vertical="top" wrapText="1"/>
    </xf>
    <xf numFmtId="0" fontId="24" fillId="0" borderId="31" xfId="2" applyFont="1" applyBorder="1" applyAlignment="1">
      <alignment vertical="top"/>
    </xf>
    <xf numFmtId="0" fontId="3" fillId="0" borderId="16" xfId="2" applyBorder="1" applyAlignment="1">
      <alignment vertical="top"/>
    </xf>
    <xf numFmtId="0" fontId="24" fillId="0" borderId="16" xfId="2" applyFont="1" applyBorder="1" applyAlignment="1">
      <alignment horizontal="center" vertical="top"/>
    </xf>
    <xf numFmtId="168" fontId="3" fillId="0" borderId="16" xfId="3" applyNumberFormat="1" applyFont="1" applyBorder="1" applyAlignment="1">
      <alignment horizontal="right" vertical="top"/>
    </xf>
    <xf numFmtId="0" fontId="3" fillId="0" borderId="18" xfId="2" applyBorder="1" applyAlignment="1">
      <alignment vertical="top"/>
    </xf>
    <xf numFmtId="168" fontId="3" fillId="0" borderId="0" xfId="3" applyNumberFormat="1" applyBorder="1" applyAlignment="1">
      <alignment vertical="top"/>
    </xf>
    <xf numFmtId="0" fontId="3" fillId="0" borderId="0" xfId="2" applyAlignment="1">
      <alignment horizontal="left" vertical="top"/>
    </xf>
    <xf numFmtId="0" fontId="3" fillId="0" borderId="30" xfId="2" applyBorder="1" applyAlignment="1">
      <alignment horizontal="right" vertical="top"/>
    </xf>
    <xf numFmtId="0" fontId="24" fillId="0" borderId="0" xfId="2" applyFont="1" applyAlignment="1">
      <alignment horizontal="right" vertical="top" wrapText="1"/>
    </xf>
    <xf numFmtId="0" fontId="24" fillId="0" borderId="0" xfId="2" applyFont="1" applyAlignment="1">
      <alignment horizontal="right" vertical="top"/>
    </xf>
    <xf numFmtId="168" fontId="24" fillId="0" borderId="26" xfId="3" applyNumberFormat="1" applyFont="1" applyBorder="1" applyAlignment="1">
      <alignment horizontal="right" vertical="top"/>
    </xf>
    <xf numFmtId="0" fontId="3" fillId="0" borderId="22" xfId="2" applyBorder="1" applyAlignment="1">
      <alignment horizontal="right" vertical="top"/>
    </xf>
    <xf numFmtId="169" fontId="24" fillId="0" borderId="30" xfId="3" applyNumberFormat="1" applyFont="1" applyBorder="1" applyAlignment="1">
      <alignment horizontal="right" vertical="top"/>
    </xf>
    <xf numFmtId="0" fontId="3" fillId="0" borderId="0" xfId="2" applyAlignment="1">
      <alignment horizontal="right" vertical="top"/>
    </xf>
    <xf numFmtId="0" fontId="24" fillId="0" borderId="0" xfId="2" applyFont="1" applyAlignment="1">
      <alignment vertical="top"/>
    </xf>
    <xf numFmtId="168" fontId="24" fillId="0" borderId="32" xfId="3" applyNumberFormat="1" applyFont="1" applyBorder="1" applyAlignment="1">
      <alignment vertical="top"/>
    </xf>
    <xf numFmtId="3" fontId="3" fillId="0" borderId="0" xfId="2" applyNumberFormat="1" applyAlignment="1">
      <alignment vertical="top"/>
    </xf>
    <xf numFmtId="0" fontId="3" fillId="0" borderId="31" xfId="2" applyBorder="1" applyAlignment="1">
      <alignment vertical="top"/>
    </xf>
    <xf numFmtId="0" fontId="3" fillId="0" borderId="16" xfId="2" applyBorder="1" applyAlignment="1">
      <alignment horizontal="left" vertical="top"/>
    </xf>
    <xf numFmtId="43" fontId="3" fillId="0" borderId="0" xfId="3" applyAlignment="1">
      <alignment vertical="top"/>
    </xf>
    <xf numFmtId="43" fontId="0" fillId="0" borderId="0" xfId="3" applyFont="1" applyAlignment="1">
      <alignment vertical="top"/>
    </xf>
    <xf numFmtId="43" fontId="3" fillId="0" borderId="0" xfId="2" applyNumberFormat="1" applyAlignment="1">
      <alignment vertical="top"/>
    </xf>
    <xf numFmtId="0" fontId="3" fillId="0" borderId="22" xfId="2" applyBorder="1"/>
    <xf numFmtId="0" fontId="24" fillId="0" borderId="30" xfId="2" applyFont="1" applyBorder="1" applyAlignment="1">
      <alignment horizontal="center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0" fontId="3" fillId="0" borderId="30" xfId="2" applyBorder="1"/>
    <xf numFmtId="0" fontId="3" fillId="0" borderId="0" xfId="2" applyAlignment="1">
      <alignment horizontal="left"/>
    </xf>
    <xf numFmtId="3" fontId="24" fillId="0" borderId="0" xfId="2" applyNumberFormat="1" applyFont="1" applyAlignment="1">
      <alignment horizontal="right"/>
    </xf>
    <xf numFmtId="3" fontId="3" fillId="0" borderId="0" xfId="2" applyNumberFormat="1" applyAlignment="1">
      <alignment horizontal="right"/>
    </xf>
    <xf numFmtId="0" fontId="24" fillId="0" borderId="0" xfId="2" applyFont="1"/>
    <xf numFmtId="0" fontId="3" fillId="0" borderId="0" xfId="2" applyAlignment="1">
      <alignment horizontal="left" wrapText="1"/>
    </xf>
    <xf numFmtId="3" fontId="3" fillId="0" borderId="0" xfId="2" applyNumberFormat="1" applyAlignment="1">
      <alignment horizontal="left" wrapText="1"/>
    </xf>
    <xf numFmtId="3" fontId="3" fillId="0" borderId="1" xfId="2" applyNumberFormat="1" applyBorder="1"/>
    <xf numFmtId="0" fontId="24" fillId="0" borderId="0" xfId="2" applyFont="1" applyAlignment="1">
      <alignment horizontal="right" wrapText="1"/>
    </xf>
    <xf numFmtId="3" fontId="24" fillId="0" borderId="32" xfId="2" applyNumberFormat="1" applyFont="1" applyBorder="1"/>
    <xf numFmtId="0" fontId="3" fillId="0" borderId="31" xfId="2" applyBorder="1"/>
    <xf numFmtId="0" fontId="3" fillId="0" borderId="16" xfId="2" applyBorder="1" applyAlignment="1">
      <alignment horizontal="left"/>
    </xf>
    <xf numFmtId="3" fontId="3" fillId="0" borderId="16" xfId="2" applyNumberFormat="1" applyBorder="1"/>
    <xf numFmtId="0" fontId="3" fillId="0" borderId="18" xfId="2" applyBorder="1"/>
    <xf numFmtId="3" fontId="24" fillId="0" borderId="0" xfId="2" applyNumberFormat="1" applyFont="1"/>
    <xf numFmtId="0" fontId="9" fillId="0" borderId="0" xfId="2" applyFont="1" applyAlignment="1">
      <alignment horizontal="left" wrapText="1"/>
    </xf>
    <xf numFmtId="3" fontId="9" fillId="0" borderId="0" xfId="2" applyNumberFormat="1" applyFont="1" applyAlignment="1">
      <alignment horizontal="right"/>
    </xf>
    <xf numFmtId="0" fontId="3" fillId="0" borderId="29" xfId="2" applyBorder="1"/>
    <xf numFmtId="0" fontId="24" fillId="0" borderId="30" xfId="2" applyFont="1" applyBorder="1"/>
    <xf numFmtId="0" fontId="24" fillId="0" borderId="30" xfId="2" applyFont="1" applyBorder="1" applyAlignment="1">
      <alignment horizontal="left" indent="1"/>
    </xf>
    <xf numFmtId="43" fontId="24" fillId="0" borderId="0" xfId="3" applyFont="1"/>
    <xf numFmtId="43" fontId="3" fillId="0" borderId="0" xfId="3" applyFont="1" applyBorder="1" applyAlignment="1">
      <alignment horizontal="right"/>
    </xf>
    <xf numFmtId="0" fontId="3" fillId="2" borderId="0" xfId="2" applyFill="1"/>
    <xf numFmtId="0" fontId="3" fillId="0" borderId="30" xfId="2" applyBorder="1" applyAlignment="1">
      <alignment horizontal="left" indent="1"/>
    </xf>
    <xf numFmtId="0" fontId="24" fillId="0" borderId="0" xfId="2" applyFont="1" applyAlignment="1">
      <alignment horizontal="left" wrapText="1"/>
    </xf>
    <xf numFmtId="43" fontId="3" fillId="0" borderId="0" xfId="3" applyBorder="1" applyAlignment="1">
      <alignment horizontal="right"/>
    </xf>
    <xf numFmtId="43" fontId="3" fillId="0" borderId="0" xfId="3" applyFont="1"/>
    <xf numFmtId="43" fontId="25" fillId="0" borderId="0" xfId="3" applyFont="1"/>
    <xf numFmtId="43" fontId="3" fillId="0" borderId="0" xfId="3"/>
    <xf numFmtId="3" fontId="24" fillId="0" borderId="33" xfId="2" applyNumberFormat="1" applyFont="1" applyBorder="1"/>
    <xf numFmtId="0" fontId="3" fillId="0" borderId="16" xfId="2" applyBorder="1"/>
    <xf numFmtId="0" fontId="8" fillId="0" borderId="0" xfId="2" applyFont="1" applyAlignment="1">
      <alignment wrapText="1"/>
    </xf>
    <xf numFmtId="0" fontId="13" fillId="0" borderId="12" xfId="2" applyFont="1" applyBorder="1" applyAlignment="1">
      <alignment wrapText="1"/>
    </xf>
    <xf numFmtId="3" fontId="4" fillId="0" borderId="14" xfId="2" applyNumberFormat="1" applyFont="1" applyBorder="1"/>
    <xf numFmtId="3" fontId="13" fillId="0" borderId="14" xfId="2" applyNumberFormat="1" applyFont="1" applyBorder="1" applyAlignment="1">
      <alignment wrapText="1"/>
    </xf>
    <xf numFmtId="2" fontId="11" fillId="0" borderId="14" xfId="2" applyNumberFormat="1" applyFont="1" applyBorder="1" applyAlignment="1">
      <alignment horizontal="right" wrapText="1"/>
    </xf>
    <xf numFmtId="0" fontId="3" fillId="0" borderId="0" xfId="2" applyAlignment="1">
      <alignment wrapText="1"/>
    </xf>
    <xf numFmtId="43" fontId="3" fillId="0" borderId="0" xfId="3" applyAlignment="1">
      <alignment wrapText="1"/>
    </xf>
    <xf numFmtId="2" fontId="4" fillId="0" borderId="14" xfId="2" applyNumberFormat="1" applyFont="1" applyBorder="1" applyAlignment="1">
      <alignment horizontal="right" wrapText="1"/>
    </xf>
    <xf numFmtId="43" fontId="26" fillId="0" borderId="0" xfId="3" applyFont="1"/>
    <xf numFmtId="43" fontId="9" fillId="0" borderId="0" xfId="3" applyFont="1" applyAlignment="1">
      <alignment wrapText="1"/>
    </xf>
    <xf numFmtId="3" fontId="4" fillId="0" borderId="14" xfId="2" applyNumberFormat="1" applyFont="1" applyBorder="1" applyAlignment="1">
      <alignment horizontal="right" wrapText="1"/>
    </xf>
    <xf numFmtId="3" fontId="16" fillId="0" borderId="14" xfId="2" applyNumberFormat="1" applyFont="1" applyBorder="1" applyAlignment="1">
      <alignment wrapText="1"/>
    </xf>
    <xf numFmtId="0" fontId="4" fillId="0" borderId="8" xfId="2" applyFont="1" applyBorder="1" applyAlignment="1">
      <alignment horizontal="left" wrapText="1"/>
    </xf>
    <xf numFmtId="43" fontId="3" fillId="0" borderId="1" xfId="3" applyBorder="1" applyAlignment="1">
      <alignment wrapText="1"/>
    </xf>
    <xf numFmtId="0" fontId="24" fillId="0" borderId="0" xfId="2" applyFont="1" applyAlignment="1">
      <alignment wrapText="1"/>
    </xf>
    <xf numFmtId="43" fontId="24" fillId="0" borderId="0" xfId="3" applyFont="1" applyAlignment="1">
      <alignment wrapText="1"/>
    </xf>
    <xf numFmtId="0" fontId="3" fillId="0" borderId="0" xfId="2" applyAlignment="1">
      <alignment horizontal="center" vertical="center" wrapText="1"/>
    </xf>
    <xf numFmtId="0" fontId="24" fillId="0" borderId="8" xfId="2" applyFont="1" applyBorder="1" applyAlignment="1">
      <alignment horizontal="left" wrapText="1"/>
    </xf>
    <xf numFmtId="3" fontId="3" fillId="0" borderId="0" xfId="2" applyNumberFormat="1" applyAlignment="1">
      <alignment horizontal="center" vertical="center" wrapText="1"/>
    </xf>
    <xf numFmtId="43" fontId="0" fillId="0" borderId="0" xfId="3" applyFont="1" applyFill="1"/>
    <xf numFmtId="0" fontId="9" fillId="0" borderId="8" xfId="2" applyFont="1" applyBorder="1" applyAlignment="1">
      <alignment horizontal="left" wrapText="1" indent="2"/>
    </xf>
    <xf numFmtId="3" fontId="9" fillId="0" borderId="14" xfId="2" applyNumberFormat="1" applyFont="1" applyBorder="1" applyAlignment="1">
      <alignment wrapText="1"/>
    </xf>
    <xf numFmtId="2" fontId="9" fillId="0" borderId="14" xfId="2" applyNumberFormat="1" applyFont="1" applyBorder="1" applyAlignment="1">
      <alignment horizontal="right" wrapText="1"/>
    </xf>
    <xf numFmtId="2" fontId="9" fillId="0" borderId="8" xfId="2" applyNumberFormat="1" applyFont="1" applyBorder="1" applyAlignment="1">
      <alignment horizontal="right"/>
    </xf>
    <xf numFmtId="3" fontId="20" fillId="0" borderId="0" xfId="2" applyNumberFormat="1" applyFont="1" applyAlignment="1">
      <alignment horizontal="right"/>
    </xf>
    <xf numFmtId="43" fontId="3" fillId="0" borderId="0" xfId="3" applyFill="1" applyAlignment="1">
      <alignment horizontal="center" vertical="center" wrapText="1"/>
    </xf>
    <xf numFmtId="43" fontId="3" fillId="0" borderId="0" xfId="3" applyFill="1" applyAlignment="1">
      <alignment wrapText="1"/>
    </xf>
    <xf numFmtId="0" fontId="9" fillId="0" borderId="14" xfId="2" applyFont="1" applyBorder="1" applyAlignment="1">
      <alignment horizontal="left" wrapText="1" indent="2"/>
    </xf>
    <xf numFmtId="43" fontId="3" fillId="0" borderId="0" xfId="3" applyAlignment="1">
      <alignment horizontal="center" vertical="center" wrapText="1"/>
    </xf>
    <xf numFmtId="43" fontId="7" fillId="0" borderId="0" xfId="3" applyFont="1" applyAlignment="1">
      <alignment horizontal="center" vertical="center" wrapText="1"/>
    </xf>
    <xf numFmtId="0" fontId="4" fillId="0" borderId="14" xfId="2" applyFont="1" applyBorder="1" applyAlignment="1">
      <alignment horizontal="left" wrapText="1"/>
    </xf>
    <xf numFmtId="1" fontId="4" fillId="0" borderId="14" xfId="2" applyNumberFormat="1" applyFont="1" applyBorder="1" applyAlignment="1">
      <alignment horizontal="right" wrapText="1"/>
    </xf>
    <xf numFmtId="1" fontId="4" fillId="0" borderId="8" xfId="2" applyNumberFormat="1" applyFont="1" applyBorder="1" applyAlignment="1">
      <alignment horizontal="right"/>
    </xf>
    <xf numFmtId="3" fontId="3" fillId="0" borderId="0" xfId="2" applyNumberFormat="1" applyAlignment="1">
      <alignment wrapText="1"/>
    </xf>
    <xf numFmtId="0" fontId="4" fillId="0" borderId="10" xfId="2" applyFont="1" applyBorder="1" applyAlignment="1">
      <alignment wrapText="1"/>
    </xf>
    <xf numFmtId="2" fontId="4" fillId="0" borderId="15" xfId="2" applyNumberFormat="1" applyFont="1" applyBorder="1" applyAlignment="1">
      <alignment horizontal="right" wrapText="1"/>
    </xf>
    <xf numFmtId="2" fontId="4" fillId="0" borderId="10" xfId="2" applyNumberFormat="1" applyFont="1" applyBorder="1" applyAlignment="1">
      <alignment horizontal="right" wrapText="1"/>
    </xf>
    <xf numFmtId="2" fontId="3" fillId="0" borderId="0" xfId="2" applyNumberFormat="1" applyAlignment="1">
      <alignment wrapText="1"/>
    </xf>
    <xf numFmtId="0" fontId="22" fillId="0" borderId="26" xfId="2" applyFont="1" applyBorder="1" applyAlignment="1">
      <alignment wrapText="1"/>
    </xf>
    <xf numFmtId="2" fontId="4" fillId="0" borderId="8" xfId="2" applyNumberFormat="1" applyFont="1" applyBorder="1" applyAlignment="1">
      <alignment horizontal="right" wrapText="1"/>
    </xf>
    <xf numFmtId="43" fontId="27" fillId="0" borderId="0" xfId="0" applyNumberFormat="1" applyFont="1"/>
    <xf numFmtId="3" fontId="0" fillId="0" borderId="0" xfId="0" applyNumberFormat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8" xfId="0" applyFont="1" applyBorder="1" applyAlignment="1">
      <alignment vertical="center" wrapText="1"/>
    </xf>
    <xf numFmtId="3" fontId="32" fillId="0" borderId="2" xfId="0" applyNumberFormat="1" applyFont="1" applyBorder="1" applyAlignment="1">
      <alignment horizontal="right" vertical="center" wrapText="1"/>
    </xf>
    <xf numFmtId="2" fontId="33" fillId="0" borderId="2" xfId="0" applyNumberFormat="1" applyFont="1" applyBorder="1" applyAlignment="1">
      <alignment horizontal="right" vertical="center" wrapText="1"/>
    </xf>
    <xf numFmtId="2" fontId="33" fillId="0" borderId="23" xfId="0" applyNumberFormat="1" applyFont="1" applyBorder="1" applyAlignment="1">
      <alignment horizontal="right" vertical="center"/>
    </xf>
    <xf numFmtId="4" fontId="0" fillId="0" borderId="0" xfId="0" applyNumberFormat="1"/>
    <xf numFmtId="3" fontId="4" fillId="0" borderId="8" xfId="2" applyNumberFormat="1" applyFont="1" applyBorder="1" applyAlignment="1">
      <alignment vertical="center" wrapText="1"/>
    </xf>
    <xf numFmtId="3" fontId="4" fillId="0" borderId="14" xfId="2" applyNumberFormat="1" applyFont="1" applyBorder="1" applyAlignment="1">
      <alignment vertical="center" wrapText="1"/>
    </xf>
    <xf numFmtId="3" fontId="34" fillId="0" borderId="8" xfId="0" applyNumberFormat="1" applyFont="1" applyBorder="1" applyAlignment="1">
      <alignment horizontal="right" vertical="center" wrapText="1"/>
    </xf>
    <xf numFmtId="2" fontId="34" fillId="0" borderId="8" xfId="0" applyNumberFormat="1" applyFont="1" applyBorder="1" applyAlignment="1">
      <alignment horizontal="right" vertical="center" wrapText="1"/>
    </xf>
    <xf numFmtId="2" fontId="34" fillId="0" borderId="25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vertical="center" wrapText="1"/>
    </xf>
    <xf numFmtId="3" fontId="16" fillId="0" borderId="14" xfId="2" applyNumberFormat="1" applyFont="1" applyBorder="1" applyAlignment="1">
      <alignment horizontal="right" vertical="center" wrapText="1"/>
    </xf>
    <xf numFmtId="3" fontId="16" fillId="0" borderId="8" xfId="2" applyNumberFormat="1" applyFont="1" applyBorder="1" applyAlignment="1">
      <alignment vertical="center" wrapText="1"/>
    </xf>
    <xf numFmtId="170" fontId="4" fillId="0" borderId="8" xfId="3" applyNumberFormat="1" applyFont="1" applyFill="1" applyBorder="1" applyAlignment="1">
      <alignment wrapText="1"/>
    </xf>
    <xf numFmtId="3" fontId="4" fillId="0" borderId="8" xfId="2" applyNumberFormat="1" applyFont="1" applyBorder="1" applyAlignment="1">
      <alignment horizontal="right" vertical="center" wrapText="1"/>
    </xf>
    <xf numFmtId="0" fontId="34" fillId="0" borderId="10" xfId="0" applyFont="1" applyBorder="1" applyAlignment="1">
      <alignment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4" fillId="0" borderId="15" xfId="2" applyNumberFormat="1" applyFont="1" applyBorder="1" applyAlignment="1">
      <alignment vertical="center" wrapText="1"/>
    </xf>
    <xf numFmtId="3" fontId="4" fillId="0" borderId="10" xfId="2" applyNumberFormat="1" applyFont="1" applyBorder="1" applyAlignment="1">
      <alignment vertical="center" wrapText="1"/>
    </xf>
    <xf numFmtId="2" fontId="34" fillId="0" borderId="10" xfId="0" applyNumberFormat="1" applyFont="1" applyBorder="1" applyAlignment="1">
      <alignment horizontal="right" vertical="center" wrapText="1"/>
    </xf>
    <xf numFmtId="2" fontId="34" fillId="0" borderId="10" xfId="0" applyNumberFormat="1" applyFont="1" applyBorder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" fillId="0" borderId="0" xfId="4"/>
    <xf numFmtId="0" fontId="8" fillId="0" borderId="0" xfId="4" applyFont="1" applyAlignment="1">
      <alignment horizontal="center" wrapText="1"/>
    </xf>
    <xf numFmtId="0" fontId="8" fillId="0" borderId="0" xfId="4" applyFont="1" applyAlignment="1">
      <alignment horizontal="center"/>
    </xf>
    <xf numFmtId="0" fontId="11" fillId="0" borderId="3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/>
    </xf>
    <xf numFmtId="0" fontId="3" fillId="0" borderId="0" xfId="4" applyAlignment="1">
      <alignment vertical="center"/>
    </xf>
    <xf numFmtId="0" fontId="13" fillId="0" borderId="12" xfId="4" applyFont="1" applyBorder="1" applyAlignment="1">
      <alignment wrapText="1"/>
    </xf>
    <xf numFmtId="168" fontId="13" fillId="0" borderId="12" xfId="1" applyNumberFormat="1" applyFont="1" applyFill="1" applyBorder="1" applyAlignment="1">
      <alignment horizontal="right"/>
    </xf>
    <xf numFmtId="4" fontId="13" fillId="0" borderId="12" xfId="4" applyNumberFormat="1" applyFont="1" applyBorder="1" applyAlignment="1">
      <alignment horizontal="right"/>
    </xf>
    <xf numFmtId="0" fontId="36" fillId="0" borderId="14" xfId="0" applyFont="1" applyBorder="1" applyAlignment="1">
      <alignment wrapText="1"/>
    </xf>
    <xf numFmtId="168" fontId="21" fillId="0" borderId="8" xfId="1" applyNumberFormat="1" applyFont="1" applyFill="1" applyBorder="1"/>
    <xf numFmtId="2" fontId="34" fillId="0" borderId="8" xfId="4" applyNumberFormat="1" applyFont="1" applyBorder="1"/>
    <xf numFmtId="43" fontId="21" fillId="0" borderId="8" xfId="1" applyFont="1" applyFill="1" applyBorder="1" applyAlignment="1"/>
    <xf numFmtId="0" fontId="36" fillId="0" borderId="15" xfId="0" applyFont="1" applyBorder="1" applyAlignment="1">
      <alignment wrapText="1"/>
    </xf>
    <xf numFmtId="168" fontId="21" fillId="0" borderId="10" xfId="1" applyNumberFormat="1" applyFont="1" applyFill="1" applyBorder="1"/>
    <xf numFmtId="2" fontId="34" fillId="0" borderId="10" xfId="4" applyNumberFormat="1" applyFont="1" applyBorder="1"/>
    <xf numFmtId="168" fontId="21" fillId="0" borderId="8" xfId="1" applyNumberFormat="1" applyFont="1" applyFill="1" applyBorder="1" applyAlignment="1"/>
    <xf numFmtId="2" fontId="4" fillId="0" borderId="10" xfId="4" applyNumberFormat="1" applyFont="1" applyBorder="1"/>
    <xf numFmtId="0" fontId="3" fillId="0" borderId="0" xfId="4" applyAlignment="1">
      <alignment wrapText="1"/>
    </xf>
    <xf numFmtId="43" fontId="3" fillId="0" borderId="0" xfId="2" applyNumberFormat="1" applyAlignment="1">
      <alignment horizontal="center" vertical="center" wrapText="1"/>
    </xf>
    <xf numFmtId="0" fontId="24" fillId="0" borderId="14" xfId="2" applyFont="1" applyBorder="1" applyAlignment="1">
      <alignment horizontal="left" wrapText="1"/>
    </xf>
    <xf numFmtId="2" fontId="9" fillId="0" borderId="8" xfId="2" applyNumberFormat="1" applyFont="1" applyBorder="1" applyAlignment="1">
      <alignment horizontal="right" wrapText="1"/>
    </xf>
    <xf numFmtId="2" fontId="4" fillId="0" borderId="14" xfId="2" applyNumberFormat="1" applyFont="1" applyBorder="1" applyAlignment="1">
      <alignment horizontal="right" vertical="center" wrapText="1"/>
    </xf>
    <xf numFmtId="43" fontId="38" fillId="0" borderId="0" xfId="5" applyFont="1"/>
    <xf numFmtId="43" fontId="9" fillId="0" borderId="0" xfId="3" applyFont="1" applyAlignment="1"/>
    <xf numFmtId="0" fontId="33" fillId="0" borderId="3" xfId="4" applyFont="1" applyBorder="1" applyAlignment="1">
      <alignment horizontal="center" wrapText="1"/>
    </xf>
    <xf numFmtId="0" fontId="33" fillId="0" borderId="11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2" fillId="0" borderId="12" xfId="4" applyFont="1" applyBorder="1" applyAlignment="1">
      <alignment wrapText="1"/>
    </xf>
    <xf numFmtId="168" fontId="32" fillId="0" borderId="12" xfId="1" applyNumberFormat="1" applyFont="1" applyFill="1" applyBorder="1" applyAlignment="1">
      <alignment horizontal="right"/>
    </xf>
    <xf numFmtId="4" fontId="32" fillId="0" borderId="12" xfId="4" applyNumberFormat="1" applyFont="1" applyBorder="1" applyAlignment="1">
      <alignment horizontal="right"/>
    </xf>
    <xf numFmtId="2" fontId="34" fillId="0" borderId="8" xfId="4" applyNumberFormat="1" applyFont="1" applyBorder="1" applyAlignment="1">
      <alignment vertical="top"/>
    </xf>
    <xf numFmtId="0" fontId="3" fillId="0" borderId="0" xfId="4" applyAlignment="1">
      <alignment vertical="top"/>
    </xf>
    <xf numFmtId="0" fontId="21" fillId="0" borderId="10" xfId="0" applyFont="1" applyBorder="1" applyAlignment="1">
      <alignment wrapText="1"/>
    </xf>
    <xf numFmtId="43" fontId="21" fillId="0" borderId="10" xfId="1" applyFont="1" applyFill="1" applyBorder="1"/>
    <xf numFmtId="2" fontId="34" fillId="0" borderId="10" xfId="4" applyNumberFormat="1" applyFont="1" applyBorder="1" applyAlignment="1">
      <alignment vertical="top"/>
    </xf>
    <xf numFmtId="0" fontId="4" fillId="0" borderId="0" xfId="4" applyFont="1" applyAlignment="1">
      <alignment wrapText="1"/>
    </xf>
    <xf numFmtId="0" fontId="4" fillId="0" borderId="0" xfId="4" applyFont="1"/>
    <xf numFmtId="0" fontId="0" fillId="2" borderId="0" xfId="0" applyFill="1"/>
    <xf numFmtId="2" fontId="11" fillId="0" borderId="13" xfId="2" applyNumberFormat="1" applyFont="1" applyBorder="1" applyAlignment="1">
      <alignment horizontal="center"/>
    </xf>
    <xf numFmtId="43" fontId="11" fillId="0" borderId="2" xfId="3" applyFont="1" applyBorder="1" applyAlignment="1">
      <alignment horizontal="right"/>
    </xf>
    <xf numFmtId="43" fontId="27" fillId="0" borderId="0" xfId="3" applyFont="1"/>
    <xf numFmtId="0" fontId="13" fillId="0" borderId="8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3" fontId="4" fillId="0" borderId="14" xfId="2" applyNumberFormat="1" applyFont="1" applyBorder="1" applyAlignment="1">
      <alignment vertical="center"/>
    </xf>
    <xf numFmtId="2" fontId="11" fillId="0" borderId="14" xfId="2" applyNumberFormat="1" applyFont="1" applyBorder="1" applyAlignment="1">
      <alignment horizontal="center" vertical="center"/>
    </xf>
    <xf numFmtId="2" fontId="11" fillId="0" borderId="8" xfId="2" applyNumberFormat="1" applyFont="1" applyBorder="1" applyAlignment="1">
      <alignment horizontal="right" vertical="center"/>
    </xf>
    <xf numFmtId="0" fontId="4" fillId="0" borderId="8" xfId="2" applyFont="1" applyBorder="1" applyAlignment="1">
      <alignment vertical="center" wrapText="1"/>
    </xf>
    <xf numFmtId="3" fontId="4" fillId="0" borderId="14" xfId="2" applyNumberFormat="1" applyFont="1" applyBorder="1" applyAlignment="1">
      <alignment horizontal="right" vertical="center" wrapText="1"/>
    </xf>
    <xf numFmtId="2" fontId="4" fillId="0" borderId="14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right" vertical="center"/>
    </xf>
    <xf numFmtId="2" fontId="4" fillId="0" borderId="10" xfId="2" applyNumberFormat="1" applyFont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0" fontId="36" fillId="0" borderId="0" xfId="6" applyFont="1" applyFill="1" applyBorder="1" applyAlignment="1">
      <alignment horizontal="left" vertical="center"/>
    </xf>
    <xf numFmtId="0" fontId="36" fillId="0" borderId="0" xfId="6" applyFont="1" applyFill="1" applyBorder="1"/>
    <xf numFmtId="0" fontId="36" fillId="0" borderId="0" xfId="6" applyFont="1" applyFill="1" applyBorder="1" applyAlignment="1">
      <alignment horizontal="right" vertical="center"/>
    </xf>
    <xf numFmtId="0" fontId="36" fillId="0" borderId="0" xfId="6" applyNumberFormat="1" applyFont="1" applyFill="1" applyBorder="1" applyAlignment="1" applyProtection="1"/>
    <xf numFmtId="171" fontId="36" fillId="0" borderId="0" xfId="6" applyNumberFormat="1" applyFont="1" applyFill="1" applyBorder="1" applyAlignment="1">
      <alignment vertical="center"/>
    </xf>
    <xf numFmtId="0" fontId="36" fillId="0" borderId="11" xfId="7" applyFont="1" applyFill="1" applyBorder="1" applyAlignment="1">
      <alignment horizontal="centerContinuous" vertical="center"/>
    </xf>
    <xf numFmtId="0" fontId="36" fillId="0" borderId="11" xfId="6" applyFont="1" applyFill="1" applyBorder="1" applyAlignment="1">
      <alignment horizontal="center" vertical="center"/>
    </xf>
    <xf numFmtId="0" fontId="36" fillId="0" borderId="13" xfId="7" applyFont="1" applyFill="1" applyBorder="1" applyAlignment="1">
      <alignment horizontal="center" vertical="center" wrapText="1"/>
    </xf>
    <xf numFmtId="0" fontId="36" fillId="0" borderId="26" xfId="7" applyFont="1" applyFill="1" applyBorder="1" applyAlignment="1">
      <alignment horizontal="center" vertical="center" wrapText="1"/>
    </xf>
    <xf numFmtId="0" fontId="36" fillId="0" borderId="26" xfId="6" applyFont="1" applyFill="1" applyBorder="1" applyAlignment="1">
      <alignment horizontal="center" vertical="center"/>
    </xf>
    <xf numFmtId="0" fontId="36" fillId="0" borderId="23" xfId="6" applyFont="1" applyFill="1" applyBorder="1" applyAlignment="1">
      <alignment horizontal="center" vertical="center"/>
    </xf>
    <xf numFmtId="172" fontId="41" fillId="3" borderId="0" xfId="6" applyNumberFormat="1" applyFont="1" applyFill="1" applyBorder="1" applyAlignment="1">
      <alignment horizontal="right" vertical="center"/>
    </xf>
    <xf numFmtId="172" fontId="41" fillId="3" borderId="25" xfId="6" applyNumberFormat="1" applyFont="1" applyFill="1" applyBorder="1" applyAlignment="1">
      <alignment horizontal="right" vertical="center"/>
    </xf>
    <xf numFmtId="169" fontId="36" fillId="0" borderId="0" xfId="6" applyNumberFormat="1" applyFont="1" applyFill="1" applyBorder="1" applyAlignment="1" applyProtection="1"/>
    <xf numFmtId="0" fontId="36" fillId="0" borderId="14" xfId="7" applyFont="1" applyFill="1" applyBorder="1" applyAlignment="1">
      <alignment horizontal="right" vertical="center" wrapText="1"/>
    </xf>
    <xf numFmtId="0" fontId="36" fillId="0" borderId="0" xfId="7" applyFont="1" applyFill="1" applyBorder="1" applyAlignment="1">
      <alignment horizontal="right" vertical="center" wrapText="1"/>
    </xf>
    <xf numFmtId="172" fontId="36" fillId="0" borderId="0" xfId="6" applyNumberFormat="1" applyFont="1" applyFill="1" applyBorder="1" applyAlignment="1">
      <alignment horizontal="right" vertical="center"/>
    </xf>
    <xf numFmtId="172" fontId="36" fillId="0" borderId="25" xfId="6" applyNumberFormat="1" applyFont="1" applyFill="1" applyBorder="1" applyAlignment="1">
      <alignment horizontal="right" vertical="center"/>
    </xf>
    <xf numFmtId="0" fontId="41" fillId="0" borderId="14" xfId="6" applyFont="1" applyFill="1" applyBorder="1" applyAlignment="1">
      <alignment vertical="center"/>
    </xf>
    <xf numFmtId="0" fontId="41" fillId="0" borderId="0" xfId="6" applyFont="1" applyFill="1" applyBorder="1" applyAlignment="1">
      <alignment vertical="center"/>
    </xf>
    <xf numFmtId="172" fontId="41" fillId="0" borderId="0" xfId="6" applyNumberFormat="1" applyFont="1" applyFill="1" applyBorder="1" applyAlignment="1">
      <alignment horizontal="right" vertical="center"/>
    </xf>
    <xf numFmtId="172" fontId="41" fillId="0" borderId="25" xfId="6" applyNumberFormat="1" applyFont="1" applyFill="1" applyBorder="1" applyAlignment="1">
      <alignment horizontal="right" vertical="center"/>
    </xf>
    <xf numFmtId="0" fontId="36" fillId="0" borderId="14" xfId="6" applyNumberFormat="1" applyFont="1" applyFill="1" applyBorder="1" applyAlignment="1" applyProtection="1"/>
    <xf numFmtId="0" fontId="36" fillId="0" borderId="0" xfId="6" applyFont="1" applyFill="1" applyBorder="1" applyAlignment="1">
      <alignment vertical="center"/>
    </xf>
    <xf numFmtId="172" fontId="36" fillId="0" borderId="0" xfId="6" applyNumberFormat="1" applyFont="1" applyFill="1" applyBorder="1" applyAlignment="1" applyProtection="1"/>
    <xf numFmtId="0" fontId="36" fillId="0" borderId="0" xfId="6" applyFont="1" applyFill="1" applyBorder="1" applyAlignment="1"/>
    <xf numFmtId="0" fontId="36" fillId="0" borderId="25" xfId="6" applyNumberFormat="1" applyFont="1" applyFill="1" applyBorder="1" applyAlignment="1" applyProtection="1"/>
    <xf numFmtId="0" fontId="41" fillId="0" borderId="0" xfId="6" applyNumberFormat="1" applyFont="1" applyFill="1" applyBorder="1" applyAlignment="1" applyProtection="1"/>
    <xf numFmtId="173" fontId="36" fillId="0" borderId="0" xfId="6" applyNumberFormat="1" applyFont="1" applyFill="1" applyBorder="1" applyAlignment="1" applyProtection="1"/>
    <xf numFmtId="0" fontId="36" fillId="0" borderId="15" xfId="6" applyNumberFormat="1" applyFont="1" applyFill="1" applyBorder="1" applyAlignment="1" applyProtection="1"/>
    <xf numFmtId="0" fontId="36" fillId="0" borderId="1" xfId="6" applyNumberFormat="1" applyFont="1" applyFill="1" applyBorder="1" applyAlignment="1" applyProtection="1"/>
    <xf numFmtId="0" fontId="36" fillId="0" borderId="24" xfId="6" applyNumberFormat="1" applyFont="1" applyFill="1" applyBorder="1" applyAlignment="1" applyProtection="1"/>
    <xf numFmtId="0" fontId="36" fillId="0" borderId="0" xfId="6" applyFont="1" applyFill="1" applyBorder="1" applyAlignment="1">
      <alignment horizontal="left" vertical="center" wrapText="1"/>
    </xf>
    <xf numFmtId="0" fontId="36" fillId="0" borderId="0" xfId="0" applyFont="1" applyFill="1" applyBorder="1"/>
    <xf numFmtId="0" fontId="36" fillId="0" borderId="11" xfId="7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26" xfId="7" applyFont="1" applyFill="1" applyBorder="1" applyAlignment="1">
      <alignment horizontal="center" vertical="center"/>
    </xf>
    <xf numFmtId="0" fontId="36" fillId="0" borderId="23" xfId="7" applyFont="1" applyFill="1" applyBorder="1" applyAlignment="1">
      <alignment horizontal="center" vertical="center"/>
    </xf>
    <xf numFmtId="0" fontId="41" fillId="3" borderId="14" xfId="7" applyFont="1" applyFill="1" applyBorder="1" applyAlignment="1">
      <alignment horizontal="right" vertical="center" wrapText="1"/>
    </xf>
    <xf numFmtId="172" fontId="41" fillId="3" borderId="0" xfId="0" applyNumberFormat="1" applyFont="1" applyFill="1" applyBorder="1" applyAlignment="1">
      <alignment horizontal="right" vertical="center"/>
    </xf>
    <xf numFmtId="172" fontId="41" fillId="3" borderId="25" xfId="0" applyNumberFormat="1" applyFont="1" applyFill="1" applyBorder="1" applyAlignment="1">
      <alignment horizontal="right" vertical="center"/>
    </xf>
    <xf numFmtId="172" fontId="36" fillId="0" borderId="0" xfId="0" applyNumberFormat="1" applyFont="1" applyFill="1" applyBorder="1" applyAlignment="1">
      <alignment horizontal="right" vertical="center"/>
    </xf>
    <xf numFmtId="172" fontId="36" fillId="0" borderId="25" xfId="0" applyNumberFormat="1" applyFont="1" applyFill="1" applyBorder="1" applyAlignment="1">
      <alignment horizontal="right" vertical="center"/>
    </xf>
    <xf numFmtId="0" fontId="36" fillId="0" borderId="14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172" fontId="36" fillId="0" borderId="1" xfId="0" applyNumberFormat="1" applyFont="1" applyFill="1" applyBorder="1" applyAlignment="1">
      <alignment horizontal="right" vertical="center"/>
    </xf>
    <xf numFmtId="172" fontId="36" fillId="0" borderId="24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 applyProtection="1"/>
    <xf numFmtId="0" fontId="36" fillId="0" borderId="1" xfId="0" applyNumberFormat="1" applyFont="1" applyFill="1" applyBorder="1" applyAlignment="1" applyProtection="1"/>
    <xf numFmtId="0" fontId="36" fillId="0" borderId="24" xfId="0" applyNumberFormat="1" applyFont="1" applyFill="1" applyBorder="1" applyAlignment="1" applyProtection="1"/>
    <xf numFmtId="0" fontId="36" fillId="0" borderId="14" xfId="0" applyFont="1" applyFill="1" applyBorder="1" applyAlignment="1">
      <alignment wrapText="1"/>
    </xf>
    <xf numFmtId="0" fontId="36" fillId="0" borderId="14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24" xfId="0" applyFont="1" applyFill="1" applyBorder="1" applyAlignment="1">
      <alignment horizontal="right" vertical="center"/>
    </xf>
    <xf numFmtId="0" fontId="36" fillId="0" borderId="1" xfId="0" applyFont="1" applyFill="1" applyBorder="1"/>
    <xf numFmtId="0" fontId="41" fillId="3" borderId="14" xfId="7" applyFont="1" applyFill="1" applyBorder="1" applyAlignment="1">
      <alignment horizontal="right" vertical="justify" wrapText="1"/>
    </xf>
    <xf numFmtId="0" fontId="36" fillId="0" borderId="14" xfId="6" applyFont="1" applyFill="1" applyBorder="1" applyAlignment="1">
      <alignment horizontal="justify" vertical="center" wrapText="1"/>
    </xf>
    <xf numFmtId="0" fontId="36" fillId="0" borderId="0" xfId="6" applyFont="1" applyFill="1" applyBorder="1" applyAlignment="1">
      <alignment horizontal="justify" vertical="justify" wrapText="1"/>
    </xf>
    <xf numFmtId="0" fontId="36" fillId="0" borderId="14" xfId="7" applyFont="1" applyFill="1" applyBorder="1" applyAlignment="1">
      <alignment horizontal="right" vertical="justify" wrapText="1"/>
    </xf>
    <xf numFmtId="0" fontId="36" fillId="0" borderId="14" xfId="6" applyFont="1" applyFill="1" applyBorder="1" applyAlignment="1">
      <alignment vertical="center"/>
    </xf>
    <xf numFmtId="0" fontId="36" fillId="0" borderId="14" xfId="6" applyFont="1" applyFill="1" applyBorder="1" applyAlignment="1">
      <alignment horizontal="justify" vertical="justify" wrapText="1"/>
    </xf>
    <xf numFmtId="0" fontId="36" fillId="0" borderId="1" xfId="6" applyFont="1" applyFill="1" applyBorder="1"/>
    <xf numFmtId="0" fontId="43" fillId="0" borderId="13" xfId="6" applyFont="1" applyFill="1" applyBorder="1" applyAlignment="1">
      <alignment horizontal="center" vertical="center" wrapText="1"/>
    </xf>
    <xf numFmtId="0" fontId="44" fillId="0" borderId="0" xfId="9"/>
    <xf numFmtId="0" fontId="9" fillId="4" borderId="0" xfId="8" applyFont="1" applyFill="1"/>
    <xf numFmtId="0" fontId="10" fillId="4" borderId="0" xfId="8" applyFont="1" applyFill="1" applyAlignment="1">
      <alignment wrapText="1"/>
    </xf>
    <xf numFmtId="0" fontId="10" fillId="4" borderId="0" xfId="8" applyFont="1" applyFill="1"/>
    <xf numFmtId="0" fontId="11" fillId="4" borderId="3" xfId="8" applyFont="1" applyFill="1" applyBorder="1" applyAlignment="1">
      <alignment horizontal="center" vertical="center" wrapText="1"/>
    </xf>
    <xf numFmtId="0" fontId="11" fillId="4" borderId="12" xfId="8" applyFont="1" applyFill="1" applyBorder="1" applyAlignment="1">
      <alignment horizontal="center" vertical="center" wrapText="1"/>
    </xf>
    <xf numFmtId="0" fontId="13" fillId="4" borderId="13" xfId="8" applyFont="1" applyFill="1" applyBorder="1" applyAlignment="1"/>
    <xf numFmtId="0" fontId="3" fillId="4" borderId="23" xfId="8" applyFill="1" applyBorder="1" applyAlignment="1">
      <alignment wrapText="1"/>
    </xf>
    <xf numFmtId="3" fontId="13" fillId="4" borderId="12" xfId="8" applyNumberFormat="1" applyFont="1" applyFill="1" applyBorder="1" applyAlignment="1"/>
    <xf numFmtId="0" fontId="6" fillId="4" borderId="14" xfId="8" applyFont="1" applyFill="1" applyBorder="1" applyAlignment="1"/>
    <xf numFmtId="0" fontId="3" fillId="4" borderId="25" xfId="8" applyFill="1" applyBorder="1" applyAlignment="1">
      <alignment wrapText="1"/>
    </xf>
    <xf numFmtId="3" fontId="4" fillId="4" borderId="8" xfId="8" applyNumberFormat="1" applyFont="1" applyFill="1" applyBorder="1" applyAlignment="1"/>
    <xf numFmtId="0" fontId="13" fillId="4" borderId="14" xfId="8" applyFont="1" applyFill="1" applyBorder="1" applyAlignment="1"/>
    <xf numFmtId="0" fontId="13" fillId="4" borderId="14" xfId="8" applyFont="1" applyFill="1" applyBorder="1" applyAlignment="1">
      <alignment wrapText="1"/>
    </xf>
    <xf numFmtId="3" fontId="13" fillId="4" borderId="8" xfId="8" applyNumberFormat="1" applyFont="1" applyFill="1" applyBorder="1" applyAlignment="1">
      <alignment horizontal="right"/>
    </xf>
    <xf numFmtId="3" fontId="13" fillId="5" borderId="8" xfId="8" applyNumberFormat="1" applyFont="1" applyFill="1" applyBorder="1" applyAlignment="1">
      <alignment horizontal="right"/>
    </xf>
    <xf numFmtId="0" fontId="4" fillId="4" borderId="25" xfId="8" applyFont="1" applyFill="1" applyBorder="1" applyAlignment="1">
      <alignment wrapText="1"/>
    </xf>
    <xf numFmtId="3" fontId="4" fillId="4" borderId="8" xfId="8" applyNumberFormat="1" applyFont="1" applyFill="1" applyBorder="1" applyAlignment="1">
      <alignment horizontal="right"/>
    </xf>
    <xf numFmtId="3" fontId="4" fillId="5" borderId="8" xfId="8" applyNumberFormat="1" applyFont="1" applyFill="1" applyBorder="1" applyAlignment="1">
      <alignment horizontal="right"/>
    </xf>
    <xf numFmtId="0" fontId="3" fillId="4" borderId="14" xfId="8" applyFill="1" applyBorder="1" applyAlignment="1"/>
    <xf numFmtId="0" fontId="4" fillId="4" borderId="14" xfId="8" applyFont="1" applyFill="1" applyBorder="1" applyAlignment="1"/>
    <xf numFmtId="0" fontId="4" fillId="4" borderId="0" xfId="8" applyFont="1" applyFill="1" applyBorder="1" applyAlignment="1">
      <alignment wrapText="1"/>
    </xf>
    <xf numFmtId="0" fontId="3" fillId="5" borderId="14" xfId="8" applyFill="1" applyBorder="1" applyAlignment="1"/>
    <xf numFmtId="0" fontId="13" fillId="4" borderId="15" xfId="8" applyFont="1" applyFill="1" applyBorder="1" applyAlignment="1"/>
    <xf numFmtId="0" fontId="4" fillId="4" borderId="24" xfId="8" applyFont="1" applyFill="1" applyBorder="1" applyAlignment="1">
      <alignment vertical="top" wrapText="1"/>
    </xf>
    <xf numFmtId="3" fontId="4" fillId="4" borderId="10" xfId="8" applyNumberFormat="1" applyFont="1" applyFill="1" applyBorder="1" applyAlignment="1">
      <alignment horizontal="right" vertical="center"/>
    </xf>
    <xf numFmtId="0" fontId="4" fillId="5" borderId="0" xfId="8" applyFont="1" applyFill="1" applyBorder="1"/>
    <xf numFmtId="0" fontId="4" fillId="5" borderId="0" xfId="8" applyFont="1" applyFill="1" applyBorder="1" applyAlignment="1">
      <alignment wrapText="1"/>
    </xf>
    <xf numFmtId="3" fontId="4" fillId="5" borderId="0" xfId="8" applyNumberFormat="1" applyFont="1" applyFill="1" applyBorder="1" applyAlignment="1">
      <alignment horizontal="right"/>
    </xf>
    <xf numFmtId="3" fontId="16" fillId="5" borderId="0" xfId="8" applyNumberFormat="1" applyFont="1" applyFill="1" applyBorder="1" applyAlignment="1">
      <alignment horizontal="right"/>
    </xf>
    <xf numFmtId="0" fontId="44" fillId="0" borderId="0" xfId="9" applyAlignment="1">
      <alignment wrapText="1"/>
    </xf>
    <xf numFmtId="0" fontId="10" fillId="4" borderId="14" xfId="8" applyFont="1" applyFill="1" applyBorder="1" applyAlignment="1">
      <alignment wrapText="1"/>
    </xf>
    <xf numFmtId="0" fontId="10" fillId="4" borderId="0" xfId="8" applyFont="1" applyFill="1" applyBorder="1"/>
    <xf numFmtId="0" fontId="10" fillId="4" borderId="25" xfId="8" applyFont="1" applyFill="1" applyBorder="1"/>
    <xf numFmtId="0" fontId="11" fillId="4" borderId="23" xfId="8" applyFont="1" applyFill="1" applyBorder="1" applyAlignment="1">
      <alignment horizontal="center" vertical="center" wrapText="1"/>
    </xf>
    <xf numFmtId="0" fontId="11" fillId="4" borderId="24" xfId="8" applyFont="1" applyFill="1" applyBorder="1" applyAlignment="1">
      <alignment horizontal="center" vertical="center" wrapText="1"/>
    </xf>
    <xf numFmtId="0" fontId="13" fillId="4" borderId="12" xfId="8" applyFont="1" applyFill="1" applyBorder="1" applyAlignment="1">
      <alignment vertical="center" wrapText="1"/>
    </xf>
    <xf numFmtId="3" fontId="13" fillId="4" borderId="12" xfId="8" applyNumberFormat="1" applyFont="1" applyFill="1" applyBorder="1" applyAlignment="1">
      <alignment horizontal="right" vertical="center"/>
    </xf>
    <xf numFmtId="3" fontId="13" fillId="4" borderId="8" xfId="8" applyNumberFormat="1" applyFont="1" applyFill="1" applyBorder="1" applyAlignment="1">
      <alignment horizontal="right" vertical="center"/>
    </xf>
    <xf numFmtId="172" fontId="45" fillId="0" borderId="0" xfId="9" applyNumberFormat="1" applyFont="1" applyAlignment="1">
      <alignment horizontal="right" vertical="center"/>
    </xf>
    <xf numFmtId="0" fontId="4" fillId="4" borderId="8" xfId="8" applyFont="1" applyFill="1" applyBorder="1" applyAlignment="1">
      <alignment vertical="center" wrapText="1"/>
    </xf>
    <xf numFmtId="0" fontId="4" fillId="4" borderId="8" xfId="8" applyFont="1" applyFill="1" applyBorder="1" applyAlignment="1">
      <alignment horizontal="right" vertical="center"/>
    </xf>
    <xf numFmtId="0" fontId="13" fillId="4" borderId="8" xfId="8" applyFont="1" applyFill="1" applyBorder="1" applyAlignment="1">
      <alignment vertical="center" wrapText="1"/>
    </xf>
    <xf numFmtId="0" fontId="34" fillId="0" borderId="8" xfId="9" applyFont="1" applyBorder="1" applyAlignment="1">
      <alignment wrapText="1"/>
    </xf>
    <xf numFmtId="170" fontId="4" fillId="4" borderId="8" xfId="10" applyNumberFormat="1" applyFont="1" applyFill="1" applyBorder="1" applyAlignment="1">
      <alignment horizontal="right" vertical="center"/>
    </xf>
    <xf numFmtId="3" fontId="4" fillId="4" borderId="8" xfId="8" applyNumberFormat="1" applyFont="1" applyFill="1" applyBorder="1" applyAlignment="1">
      <alignment horizontal="right" vertical="center"/>
    </xf>
    <xf numFmtId="0" fontId="46" fillId="4" borderId="8" xfId="9" applyFont="1" applyFill="1" applyBorder="1" applyAlignment="1">
      <alignment vertical="center" wrapText="1"/>
    </xf>
    <xf numFmtId="0" fontId="44" fillId="0" borderId="10" xfId="9" applyBorder="1" applyAlignment="1">
      <alignment wrapText="1"/>
    </xf>
    <xf numFmtId="3" fontId="4" fillId="4" borderId="24" xfId="8" applyNumberFormat="1" applyFont="1" applyFill="1" applyBorder="1" applyAlignment="1">
      <alignment horizontal="right" vertical="center"/>
    </xf>
    <xf numFmtId="0" fontId="11" fillId="4" borderId="10" xfId="8" applyFont="1" applyFill="1" applyBorder="1" applyAlignment="1">
      <alignment horizontal="center" vertical="center" wrapText="1"/>
    </xf>
    <xf numFmtId="0" fontId="4" fillId="4" borderId="8" xfId="8" applyFont="1" applyFill="1" applyBorder="1" applyAlignment="1">
      <alignment horizontal="left" wrapText="1"/>
    </xf>
    <xf numFmtId="0" fontId="11" fillId="4" borderId="8" xfId="8" applyFont="1" applyFill="1" applyBorder="1" applyAlignment="1">
      <alignment horizontal="right" vertical="center" wrapText="1"/>
    </xf>
    <xf numFmtId="0" fontId="6" fillId="4" borderId="10" xfId="8" applyFont="1" applyFill="1" applyBorder="1" applyAlignment="1">
      <alignment vertical="center" wrapText="1"/>
    </xf>
    <xf numFmtId="0" fontId="6" fillId="4" borderId="10" xfId="8" applyFont="1" applyFill="1" applyBorder="1" applyAlignment="1">
      <alignment horizontal="right" vertical="center"/>
    </xf>
    <xf numFmtId="0" fontId="44" fillId="0" borderId="0" xfId="9" applyAlignment="1">
      <alignment vertical="top" wrapText="1"/>
    </xf>
    <xf numFmtId="0" fontId="9" fillId="5" borderId="0" xfId="8" applyFont="1" applyFill="1"/>
    <xf numFmtId="0" fontId="10" fillId="5" borderId="0" xfId="8" applyFont="1" applyFill="1" applyAlignment="1">
      <alignment wrapText="1"/>
    </xf>
    <xf numFmtId="0" fontId="10" fillId="5" borderId="0" xfId="8" applyFont="1" applyFill="1"/>
    <xf numFmtId="0" fontId="11" fillId="5" borderId="3" xfId="8" applyFont="1" applyFill="1" applyBorder="1" applyAlignment="1">
      <alignment horizontal="center" vertical="center" wrapText="1"/>
    </xf>
    <xf numFmtId="0" fontId="11" fillId="5" borderId="12" xfId="8" applyFont="1" applyFill="1" applyBorder="1" applyAlignment="1">
      <alignment horizontal="center" vertical="center" wrapText="1"/>
    </xf>
    <xf numFmtId="0" fontId="13" fillId="5" borderId="13" xfId="8" applyFont="1" applyFill="1" applyBorder="1" applyAlignment="1"/>
    <xf numFmtId="0" fontId="3" fillId="5" borderId="23" xfId="8" applyFill="1" applyBorder="1" applyAlignment="1">
      <alignment wrapText="1"/>
    </xf>
    <xf numFmtId="3" fontId="13" fillId="5" borderId="12" xfId="8" applyNumberFormat="1" applyFont="1" applyFill="1" applyBorder="1" applyAlignment="1">
      <alignment vertical="center"/>
    </xf>
    <xf numFmtId="0" fontId="6" fillId="5" borderId="14" xfId="8" applyFont="1" applyFill="1" applyBorder="1"/>
    <xf numFmtId="0" fontId="3" fillId="5" borderId="25" xfId="8" applyFill="1" applyBorder="1" applyAlignment="1">
      <alignment wrapText="1"/>
    </xf>
    <xf numFmtId="3" fontId="4" fillId="5" borderId="8" xfId="8" applyNumberFormat="1" applyFont="1" applyFill="1" applyBorder="1" applyAlignment="1">
      <alignment vertical="center"/>
    </xf>
    <xf numFmtId="3" fontId="13" fillId="5" borderId="8" xfId="8" applyNumberFormat="1" applyFont="1" applyFill="1" applyBorder="1" applyAlignment="1">
      <alignment vertical="center" wrapText="1"/>
    </xf>
    <xf numFmtId="0" fontId="48" fillId="0" borderId="0" xfId="9" applyFont="1" applyAlignment="1">
      <alignment wrapText="1"/>
    </xf>
    <xf numFmtId="0" fontId="13" fillId="5" borderId="14" xfId="8" applyFont="1" applyFill="1" applyBorder="1" applyAlignment="1"/>
    <xf numFmtId="0" fontId="4" fillId="5" borderId="25" xfId="8" applyFont="1" applyFill="1" applyBorder="1" applyAlignment="1">
      <alignment vertical="top" wrapText="1"/>
    </xf>
    <xf numFmtId="3" fontId="4" fillId="5" borderId="8" xfId="8" applyNumberFormat="1" applyFont="1" applyFill="1" applyBorder="1" applyAlignment="1">
      <alignment horizontal="right" vertical="center"/>
    </xf>
    <xf numFmtId="0" fontId="3" fillId="5" borderId="14" xfId="8" applyFill="1" applyBorder="1"/>
    <xf numFmtId="0" fontId="4" fillId="5" borderId="14" xfId="8" applyFont="1" applyFill="1" applyBorder="1" applyAlignment="1"/>
    <xf numFmtId="0" fontId="4" fillId="5" borderId="25" xfId="8" applyFont="1" applyFill="1" applyBorder="1" applyAlignment="1">
      <alignment wrapText="1"/>
    </xf>
    <xf numFmtId="3" fontId="4" fillId="5" borderId="25" xfId="8" applyNumberFormat="1" applyFont="1" applyFill="1" applyBorder="1" applyAlignment="1">
      <alignment horizontal="right" vertical="center"/>
    </xf>
    <xf numFmtId="0" fontId="13" fillId="5" borderId="15" xfId="8" applyFont="1" applyFill="1" applyBorder="1" applyAlignment="1"/>
    <xf numFmtId="0" fontId="4" fillId="5" borderId="24" xfId="8" applyFont="1" applyFill="1" applyBorder="1" applyAlignment="1">
      <alignment vertical="top" wrapText="1"/>
    </xf>
    <xf numFmtId="3" fontId="4" fillId="5" borderId="24" xfId="8" applyNumberFormat="1" applyFont="1" applyFill="1" applyBorder="1" applyAlignment="1">
      <alignment horizontal="right" vertical="center"/>
    </xf>
    <xf numFmtId="3" fontId="4" fillId="5" borderId="10" xfId="8" applyNumberFormat="1" applyFont="1" applyFill="1" applyBorder="1" applyAlignment="1">
      <alignment horizontal="right" vertical="center"/>
    </xf>
    <xf numFmtId="0" fontId="4" fillId="5" borderId="25" xfId="8" applyFont="1" applyFill="1" applyBorder="1" applyAlignment="1"/>
    <xf numFmtId="0" fontId="47" fillId="5" borderId="14" xfId="9" applyFont="1" applyFill="1" applyBorder="1" applyAlignment="1">
      <alignment horizontal="left" wrapText="1"/>
    </xf>
    <xf numFmtId="0" fontId="49" fillId="5" borderId="25" xfId="9" applyFont="1" applyFill="1" applyBorder="1" applyAlignment="1">
      <alignment horizontal="left" wrapText="1"/>
    </xf>
    <xf numFmtId="3" fontId="4" fillId="5" borderId="8" xfId="8" applyNumberFormat="1" applyFont="1" applyFill="1" applyBorder="1" applyAlignment="1">
      <alignment vertical="center" wrapText="1"/>
    </xf>
    <xf numFmtId="0" fontId="13" fillId="5" borderId="14" xfId="8" applyFont="1" applyFill="1" applyBorder="1"/>
    <xf numFmtId="0" fontId="44" fillId="5" borderId="15" xfId="9" applyFill="1" applyBorder="1"/>
    <xf numFmtId="0" fontId="44" fillId="5" borderId="24" xfId="9" applyFill="1" applyBorder="1"/>
    <xf numFmtId="0" fontId="44" fillId="5" borderId="10" xfId="9" applyFill="1" applyBorder="1"/>
    <xf numFmtId="0" fontId="44" fillId="5" borderId="0" xfId="9" applyFill="1"/>
    <xf numFmtId="0" fontId="50" fillId="0" borderId="0" xfId="6" applyFont="1" applyAlignment="1">
      <alignment horizontal="center" vertical="center" wrapText="1"/>
    </xf>
    <xf numFmtId="0" fontId="51" fillId="0" borderId="0" xfId="6" applyFont="1" applyAlignment="1">
      <alignment wrapText="1"/>
    </xf>
    <xf numFmtId="0" fontId="52" fillId="0" borderId="0" xfId="6" applyFont="1" applyAlignment="1">
      <alignment horizontal="left" vertical="center" wrapText="1"/>
    </xf>
    <xf numFmtId="0" fontId="53" fillId="0" borderId="11" xfId="6" applyFont="1" applyBorder="1" applyAlignment="1">
      <alignment horizontal="center" vertical="center" wrapText="1"/>
    </xf>
    <xf numFmtId="0" fontId="53" fillId="0" borderId="0" xfId="6" applyFont="1" applyAlignment="1">
      <alignment wrapText="1"/>
    </xf>
    <xf numFmtId="0" fontId="51" fillId="0" borderId="13" xfId="6" applyFont="1" applyBorder="1" applyAlignment="1">
      <alignment wrapText="1"/>
    </xf>
    <xf numFmtId="0" fontId="51" fillId="0" borderId="34" xfId="6" applyFont="1" applyBorder="1" applyAlignment="1">
      <alignment wrapText="1"/>
    </xf>
    <xf numFmtId="0" fontId="54" fillId="0" borderId="35" xfId="6" applyFont="1" applyBorder="1" applyAlignment="1">
      <alignment horizontal="right" vertical="center" wrapText="1"/>
    </xf>
    <xf numFmtId="0" fontId="54" fillId="0" borderId="36" xfId="6" applyFont="1" applyBorder="1" applyAlignment="1">
      <alignment horizontal="right" vertical="center" wrapText="1"/>
    </xf>
    <xf numFmtId="0" fontId="53" fillId="0" borderId="14" xfId="6" applyFont="1" applyBorder="1" applyAlignment="1">
      <alignment vertical="top" wrapText="1"/>
    </xf>
    <xf numFmtId="0" fontId="53" fillId="0" borderId="37" xfId="6" applyFont="1" applyBorder="1" applyAlignment="1">
      <alignment vertical="top" wrapText="1"/>
    </xf>
    <xf numFmtId="172" fontId="53" fillId="0" borderId="38" xfId="6" applyNumberFormat="1" applyFont="1" applyBorder="1" applyAlignment="1">
      <alignment horizontal="right" vertical="top" wrapText="1"/>
    </xf>
    <xf numFmtId="172" fontId="53" fillId="0" borderId="39" xfId="6" applyNumberFormat="1" applyFont="1" applyBorder="1" applyAlignment="1">
      <alignment horizontal="right" vertical="top" wrapText="1"/>
    </xf>
    <xf numFmtId="0" fontId="51" fillId="0" borderId="14" xfId="6" applyFont="1" applyBorder="1" applyAlignment="1">
      <alignment vertical="top" wrapText="1"/>
    </xf>
    <xf numFmtId="0" fontId="51" fillId="0" borderId="37" xfId="6" applyFont="1" applyBorder="1" applyAlignment="1">
      <alignment vertical="top" wrapText="1"/>
    </xf>
    <xf numFmtId="0" fontId="51" fillId="0" borderId="38" xfId="6" applyFont="1" applyBorder="1" applyAlignment="1">
      <alignment vertical="top" wrapText="1"/>
    </xf>
    <xf numFmtId="0" fontId="51" fillId="0" borderId="39" xfId="6" applyFont="1" applyBorder="1" applyAlignment="1">
      <alignment vertical="top" wrapText="1"/>
    </xf>
    <xf numFmtId="0" fontId="55" fillId="3" borderId="14" xfId="6" applyFont="1" applyFill="1" applyBorder="1" applyAlignment="1">
      <alignment vertical="top" wrapText="1"/>
    </xf>
    <xf numFmtId="0" fontId="56" fillId="3" borderId="37" xfId="6" applyFont="1" applyFill="1" applyBorder="1" applyAlignment="1">
      <alignment horizontal="right" vertical="top" wrapText="1"/>
    </xf>
    <xf numFmtId="172" fontId="57" fillId="3" borderId="38" xfId="6" applyNumberFormat="1" applyFont="1" applyFill="1" applyBorder="1" applyAlignment="1">
      <alignment horizontal="right" vertical="top" wrapText="1"/>
    </xf>
    <xf numFmtId="172" fontId="57" fillId="3" borderId="39" xfId="6" applyNumberFormat="1" applyFont="1" applyFill="1" applyBorder="1" applyAlignment="1">
      <alignment horizontal="right" vertical="top" wrapText="1"/>
    </xf>
    <xf numFmtId="0" fontId="51" fillId="0" borderId="15" xfId="6" applyFont="1" applyBorder="1" applyAlignment="1">
      <alignment wrapText="1"/>
    </xf>
    <xf numFmtId="0" fontId="51" fillId="0" borderId="40" xfId="6" applyFont="1" applyBorder="1" applyAlignment="1">
      <alignment wrapText="1"/>
    </xf>
    <xf numFmtId="0" fontId="51" fillId="0" borderId="41" xfId="6" applyFont="1" applyBorder="1" applyAlignment="1">
      <alignment wrapText="1"/>
    </xf>
    <xf numFmtId="0" fontId="51" fillId="0" borderId="42" xfId="6" applyFont="1" applyBorder="1" applyAlignment="1">
      <alignment wrapText="1"/>
    </xf>
    <xf numFmtId="0" fontId="58" fillId="0" borderId="0" xfId="6" applyFont="1" applyAlignment="1">
      <alignment vertical="center" wrapText="1"/>
    </xf>
    <xf numFmtId="171" fontId="59" fillId="0" borderId="0" xfId="6" applyNumberFormat="1" applyFont="1" applyAlignment="1">
      <alignment vertical="center" wrapText="1"/>
    </xf>
    <xf numFmtId="175" fontId="60" fillId="0" borderId="0" xfId="6" applyNumberFormat="1" applyFont="1" applyAlignment="1">
      <alignment horizontal="right" vertical="center" wrapText="1"/>
    </xf>
    <xf numFmtId="169" fontId="51" fillId="0" borderId="0" xfId="6" applyNumberFormat="1" applyFont="1" applyAlignment="1">
      <alignment wrapText="1"/>
    </xf>
    <xf numFmtId="0" fontId="64" fillId="0" borderId="16" xfId="0" applyFont="1" applyBorder="1" applyAlignment="1">
      <alignment horizontal="justify" vertical="center"/>
    </xf>
    <xf numFmtId="0" fontId="64" fillId="0" borderId="16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/>
    </xf>
    <xf numFmtId="3" fontId="32" fillId="0" borderId="0" xfId="0" applyNumberFormat="1" applyFont="1" applyAlignment="1">
      <alignment horizontal="right" vertical="center"/>
    </xf>
    <xf numFmtId="3" fontId="32" fillId="0" borderId="27" xfId="0" applyNumberFormat="1" applyFont="1" applyBorder="1" applyAlignment="1">
      <alignment horizontal="right" vertical="center"/>
    </xf>
    <xf numFmtId="3" fontId="32" fillId="0" borderId="21" xfId="0" applyNumberFormat="1" applyFont="1" applyBorder="1" applyAlignment="1">
      <alignment horizontal="right" vertical="center"/>
    </xf>
    <xf numFmtId="0" fontId="0" fillId="0" borderId="21" xfId="0" applyBorder="1"/>
    <xf numFmtId="0" fontId="0" fillId="0" borderId="30" xfId="0" applyBorder="1"/>
    <xf numFmtId="0" fontId="33" fillId="0" borderId="21" xfId="0" applyFont="1" applyBorder="1" applyAlignment="1">
      <alignment horizontal="right" vertical="center"/>
    </xf>
    <xf numFmtId="0" fontId="65" fillId="0" borderId="21" xfId="0" applyFont="1" applyBorder="1" applyAlignment="1">
      <alignment horizontal="justify" vertical="center" wrapText="1"/>
    </xf>
    <xf numFmtId="3" fontId="32" fillId="0" borderId="30" xfId="0" applyNumberFormat="1" applyFont="1" applyBorder="1" applyAlignment="1">
      <alignment horizontal="right" vertical="center"/>
    </xf>
    <xf numFmtId="0" fontId="46" fillId="0" borderId="21" xfId="0" applyFont="1" applyBorder="1" applyAlignment="1">
      <alignment horizontal="justify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30" xfId="0" applyNumberFormat="1" applyFont="1" applyBorder="1" applyAlignment="1">
      <alignment horizontal="right" vertical="center"/>
    </xf>
    <xf numFmtId="3" fontId="34" fillId="0" borderId="21" xfId="0" applyNumberFormat="1" applyFont="1" applyBorder="1" applyAlignment="1">
      <alignment horizontal="right" vertical="center"/>
    </xf>
    <xf numFmtId="0" fontId="34" fillId="0" borderId="0" xfId="0" applyFont="1" applyAlignment="1">
      <alignment horizontal="justify" vertical="center"/>
    </xf>
    <xf numFmtId="0" fontId="34" fillId="0" borderId="30" xfId="0" applyFont="1" applyBorder="1" applyAlignment="1">
      <alignment horizontal="justify" vertical="center"/>
    </xf>
    <xf numFmtId="0" fontId="34" fillId="0" borderId="21" xfId="0" applyFont="1" applyBorder="1" applyAlignment="1">
      <alignment horizontal="right" vertical="center"/>
    </xf>
    <xf numFmtId="0" fontId="64" fillId="0" borderId="19" xfId="0" applyFont="1" applyBorder="1" applyAlignment="1">
      <alignment horizontal="justify" vertical="center"/>
    </xf>
    <xf numFmtId="0" fontId="64" fillId="0" borderId="31" xfId="0" applyFont="1" applyBorder="1" applyAlignment="1">
      <alignment horizontal="justify" vertical="center"/>
    </xf>
    <xf numFmtId="0" fontId="64" fillId="0" borderId="19" xfId="0" applyFont="1" applyBorder="1" applyAlignment="1">
      <alignment horizontal="center" vertical="center"/>
    </xf>
    <xf numFmtId="0" fontId="34" fillId="0" borderId="21" xfId="0" applyFont="1" applyBorder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3" fillId="0" borderId="30" xfId="0" applyFont="1" applyBorder="1" applyAlignment="1">
      <alignment horizontal="justify" vertical="center"/>
    </xf>
    <xf numFmtId="3" fontId="46" fillId="0" borderId="21" xfId="0" applyNumberFormat="1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64" fillId="0" borderId="21" xfId="0" applyFont="1" applyBorder="1" applyAlignment="1">
      <alignment horizontal="justify" vertical="center"/>
    </xf>
    <xf numFmtId="0" fontId="64" fillId="0" borderId="0" xfId="0" applyFont="1" applyAlignment="1">
      <alignment horizontal="justify" vertical="center"/>
    </xf>
    <xf numFmtId="0" fontId="64" fillId="0" borderId="30" xfId="0" applyFont="1" applyBorder="1" applyAlignment="1">
      <alignment horizontal="justify" vertical="center"/>
    </xf>
    <xf numFmtId="3" fontId="67" fillId="0" borderId="0" xfId="0" applyNumberFormat="1" applyFont="1" applyAlignment="1">
      <alignment horizontal="right" vertical="center"/>
    </xf>
    <xf numFmtId="3" fontId="67" fillId="0" borderId="30" xfId="0" applyNumberFormat="1" applyFont="1" applyBorder="1" applyAlignment="1">
      <alignment horizontal="right" vertical="center"/>
    </xf>
    <xf numFmtId="3" fontId="67" fillId="0" borderId="21" xfId="0" applyNumberFormat="1" applyFont="1" applyBorder="1" applyAlignment="1">
      <alignment horizontal="right" vertical="center"/>
    </xf>
    <xf numFmtId="0" fontId="34" fillId="0" borderId="21" xfId="0" applyFont="1" applyBorder="1" applyAlignment="1">
      <alignment horizontal="justify" vertical="center" wrapText="1"/>
    </xf>
    <xf numFmtId="0" fontId="66" fillId="0" borderId="21" xfId="0" applyFont="1" applyBorder="1" applyAlignment="1">
      <alignment horizontal="justify" vertical="center" wrapText="1"/>
    </xf>
    <xf numFmtId="0" fontId="33" fillId="0" borderId="21" xfId="0" applyFont="1" applyBorder="1" applyAlignment="1">
      <alignment horizontal="center" vertical="center"/>
    </xf>
    <xf numFmtId="0" fontId="34" fillId="0" borderId="30" xfId="0" applyFont="1" applyBorder="1" applyAlignment="1">
      <alignment horizontal="right" vertical="center"/>
    </xf>
    <xf numFmtId="0" fontId="34" fillId="0" borderId="30" xfId="0" applyFont="1" applyBorder="1" applyAlignment="1">
      <alignment horizontal="justify" vertical="center" wrapText="1"/>
    </xf>
    <xf numFmtId="0" fontId="69" fillId="5" borderId="11" xfId="12" applyFont="1" applyFill="1" applyBorder="1" applyAlignment="1">
      <alignment horizontal="center" vertical="center"/>
    </xf>
    <xf numFmtId="44" fontId="3" fillId="0" borderId="11" xfId="13" applyNumberFormat="1" applyBorder="1" applyAlignment="1">
      <alignment horizontal="center" vertical="center" wrapText="1"/>
    </xf>
    <xf numFmtId="0" fontId="70" fillId="0" borderId="11" xfId="13" applyFont="1" applyBorder="1" applyAlignment="1">
      <alignment horizontal="center" vertical="center" wrapText="1"/>
    </xf>
    <xf numFmtId="0" fontId="70" fillId="0" borderId="11" xfId="13" applyFont="1" applyBorder="1" applyAlignment="1">
      <alignment vertical="center" wrapText="1"/>
    </xf>
    <xf numFmtId="0" fontId="70" fillId="0" borderId="11" xfId="13" applyFont="1" applyBorder="1" applyAlignment="1">
      <alignment horizontal="justify" vertical="center" wrapText="1"/>
    </xf>
    <xf numFmtId="4" fontId="71" fillId="5" borderId="11" xfId="12" applyNumberFormat="1" applyFont="1" applyFill="1" applyBorder="1" applyAlignment="1">
      <alignment horizontal="center" vertical="center" wrapText="1"/>
    </xf>
    <xf numFmtId="176" fontId="71" fillId="5" borderId="11" xfId="12" applyNumberFormat="1" applyFont="1" applyFill="1" applyBorder="1" applyAlignment="1">
      <alignment horizontal="center" vertical="center" wrapText="1"/>
    </xf>
    <xf numFmtId="0" fontId="72" fillId="0" borderId="0" xfId="0" applyFont="1"/>
    <xf numFmtId="1" fontId="43" fillId="5" borderId="10" xfId="14" applyNumberFormat="1" applyFont="1" applyFill="1" applyBorder="1" applyAlignment="1">
      <alignment horizontal="left" vertical="top" wrapText="1"/>
    </xf>
    <xf numFmtId="43" fontId="72" fillId="5" borderId="10" xfId="1" applyFont="1" applyFill="1" applyBorder="1" applyAlignment="1">
      <alignment vertical="top"/>
    </xf>
    <xf numFmtId="1" fontId="43" fillId="5" borderId="11" xfId="14" applyNumberFormat="1" applyFont="1" applyFill="1" applyBorder="1" applyAlignment="1">
      <alignment horizontal="left" vertical="top" wrapText="1"/>
    </xf>
    <xf numFmtId="43" fontId="72" fillId="5" borderId="11" xfId="1" applyFont="1" applyFill="1" applyBorder="1" applyAlignment="1">
      <alignment vertical="top"/>
    </xf>
    <xf numFmtId="4" fontId="64" fillId="5" borderId="0" xfId="12" applyNumberFormat="1" applyFont="1" applyFill="1"/>
    <xf numFmtId="0" fontId="72" fillId="5" borderId="0" xfId="12" applyFont="1" applyFill="1"/>
    <xf numFmtId="44" fontId="64" fillId="5" borderId="0" xfId="11" applyFont="1" applyFill="1"/>
    <xf numFmtId="44" fontId="0" fillId="0" borderId="0" xfId="11" applyFont="1"/>
    <xf numFmtId="44" fontId="0" fillId="0" borderId="0" xfId="0" applyNumberFormat="1"/>
    <xf numFmtId="0" fontId="68" fillId="5" borderId="0" xfId="12" applyFont="1" applyFill="1" applyAlignment="1">
      <alignment vertical="center" wrapText="1"/>
    </xf>
    <xf numFmtId="0" fontId="61" fillId="0" borderId="0" xfId="0" applyFont="1"/>
    <xf numFmtId="0" fontId="0" fillId="0" borderId="11" xfId="0" applyBorder="1" applyAlignment="1">
      <alignment horizontal="center" vertical="center"/>
    </xf>
    <xf numFmtId="4" fontId="61" fillId="0" borderId="11" xfId="0" applyNumberFormat="1" applyFont="1" applyBorder="1" applyAlignment="1">
      <alignment horizontal="right" vertical="center" wrapText="1"/>
    </xf>
    <xf numFmtId="0" fontId="0" fillId="0" borderId="11" xfId="0" applyBorder="1"/>
    <xf numFmtId="44" fontId="0" fillId="0" borderId="11" xfId="0" applyNumberFormat="1" applyBorder="1" applyAlignment="1">
      <alignment horizontal="right"/>
    </xf>
    <xf numFmtId="0" fontId="69" fillId="0" borderId="11" xfId="0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0" fillId="0" borderId="0" xfId="0" applyFill="1"/>
    <xf numFmtId="0" fontId="69" fillId="0" borderId="15" xfId="0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wrapText="1"/>
    </xf>
    <xf numFmtId="178" fontId="0" fillId="0" borderId="11" xfId="11" applyNumberFormat="1" applyFont="1" applyBorder="1"/>
    <xf numFmtId="0" fontId="69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69" fillId="0" borderId="14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178" fontId="0" fillId="0" borderId="11" xfId="11" applyNumberFormat="1" applyFont="1" applyBorder="1" applyAlignment="1">
      <alignment horizontal="right"/>
    </xf>
    <xf numFmtId="0" fontId="44" fillId="0" borderId="0" xfId="15"/>
    <xf numFmtId="0" fontId="24" fillId="0" borderId="45" xfId="15" applyFont="1" applyBorder="1" applyAlignment="1">
      <alignment horizontal="center" vertical="center"/>
    </xf>
    <xf numFmtId="0" fontId="24" fillId="0" borderId="28" xfId="15" applyFont="1" applyBorder="1" applyAlignment="1">
      <alignment horizontal="center" vertical="center"/>
    </xf>
    <xf numFmtId="0" fontId="24" fillId="0" borderId="0" xfId="15" applyFont="1" applyAlignment="1">
      <alignment horizontal="center" vertical="center"/>
    </xf>
    <xf numFmtId="2" fontId="24" fillId="0" borderId="28" xfId="15" applyNumberFormat="1" applyFont="1" applyBorder="1" applyAlignment="1">
      <alignment horizontal="center" vertical="center"/>
    </xf>
    <xf numFmtId="0" fontId="24" fillId="0" borderId="46" xfId="15" applyFont="1" applyBorder="1" applyAlignment="1">
      <alignment horizontal="center" vertical="center"/>
    </xf>
    <xf numFmtId="0" fontId="3" fillId="0" borderId="14" xfId="15" applyFont="1" applyBorder="1" applyAlignment="1">
      <alignment horizontal="center" vertical="center" wrapText="1"/>
    </xf>
    <xf numFmtId="0" fontId="3" fillId="0" borderId="0" xfId="15" applyFont="1" applyAlignment="1">
      <alignment horizontal="center" vertical="center" wrapText="1"/>
    </xf>
    <xf numFmtId="0" fontId="24" fillId="0" borderId="0" xfId="15" applyFont="1" applyAlignment="1">
      <alignment horizontal="center" vertical="center" wrapText="1"/>
    </xf>
    <xf numFmtId="2" fontId="24" fillId="0" borderId="0" xfId="15" applyNumberFormat="1" applyFont="1" applyAlignment="1">
      <alignment horizontal="center" vertical="center" wrapText="1"/>
    </xf>
    <xf numFmtId="0" fontId="24" fillId="0" borderId="25" xfId="15" applyFont="1" applyBorder="1" applyAlignment="1">
      <alignment horizontal="center" vertical="center" wrapText="1"/>
    </xf>
    <xf numFmtId="0" fontId="29" fillId="0" borderId="15" xfId="15" applyFont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 wrapText="1"/>
    </xf>
    <xf numFmtId="0" fontId="75" fillId="0" borderId="1" xfId="15" applyFont="1" applyBorder="1" applyAlignment="1">
      <alignment horizontal="center" vertical="center" wrapText="1"/>
    </xf>
    <xf numFmtId="0" fontId="76" fillId="0" borderId="1" xfId="15" applyFont="1" applyBorder="1" applyAlignment="1">
      <alignment horizontal="center" vertical="center" wrapText="1"/>
    </xf>
    <xf numFmtId="0" fontId="75" fillId="0" borderId="0" xfId="15" applyFont="1" applyAlignment="1">
      <alignment horizontal="center" vertical="center" wrapText="1"/>
    </xf>
    <xf numFmtId="2" fontId="75" fillId="0" borderId="1" xfId="15" applyNumberFormat="1" applyFont="1" applyBorder="1" applyAlignment="1">
      <alignment horizontal="center" vertical="center" wrapText="1"/>
    </xf>
    <xf numFmtId="0" fontId="75" fillId="0" borderId="24" xfId="15" applyFont="1" applyBorder="1" applyAlignment="1">
      <alignment horizontal="center" vertical="center" wrapText="1"/>
    </xf>
    <xf numFmtId="0" fontId="77" fillId="0" borderId="3" xfId="15" applyFont="1" applyBorder="1"/>
    <xf numFmtId="0" fontId="77" fillId="0" borderId="4" xfId="15" applyFont="1" applyBorder="1"/>
    <xf numFmtId="0" fontId="78" fillId="0" borderId="4" xfId="15" applyFont="1" applyBorder="1" applyAlignment="1">
      <alignment wrapText="1"/>
    </xf>
    <xf numFmtId="0" fontId="79" fillId="0" borderId="4" xfId="15" applyFont="1" applyBorder="1" applyAlignment="1">
      <alignment horizontal="center" vertical="center"/>
    </xf>
    <xf numFmtId="0" fontId="79" fillId="0" borderId="0" xfId="15" applyFont="1"/>
    <xf numFmtId="168" fontId="78" fillId="0" borderId="0" xfId="15" applyNumberFormat="1" applyFont="1" applyAlignment="1">
      <alignment horizontal="right"/>
    </xf>
    <xf numFmtId="43" fontId="78" fillId="0" borderId="0" xfId="15" applyNumberFormat="1" applyFont="1" applyAlignment="1">
      <alignment horizontal="right"/>
    </xf>
    <xf numFmtId="2" fontId="78" fillId="0" borderId="4" xfId="15" applyNumberFormat="1" applyFont="1" applyBorder="1" applyAlignment="1">
      <alignment horizontal="center"/>
    </xf>
    <xf numFmtId="43" fontId="79" fillId="0" borderId="0" xfId="15" applyNumberFormat="1" applyFont="1"/>
    <xf numFmtId="170" fontId="78" fillId="0" borderId="4" xfId="15" applyNumberFormat="1" applyFont="1" applyBorder="1" applyAlignment="1">
      <alignment horizontal="right"/>
    </xf>
    <xf numFmtId="2" fontId="78" fillId="0" borderId="7" xfId="15" applyNumberFormat="1" applyFont="1" applyBorder="1" applyAlignment="1">
      <alignment horizontal="center"/>
    </xf>
    <xf numFmtId="0" fontId="62" fillId="0" borderId="0" xfId="15" applyFont="1"/>
    <xf numFmtId="0" fontId="5" fillId="0" borderId="14" xfId="4" applyFont="1" applyBorder="1" applyAlignment="1">
      <alignment horizontal="left"/>
    </xf>
    <xf numFmtId="0" fontId="7" fillId="0" borderId="0" xfId="4" applyFont="1"/>
    <xf numFmtId="168" fontId="25" fillId="0" borderId="0" xfId="1" applyNumberFormat="1" applyFont="1" applyFill="1" applyBorder="1" applyAlignment="1">
      <alignment wrapText="1"/>
    </xf>
    <xf numFmtId="0" fontId="25" fillId="0" borderId="0" xfId="4" applyFont="1" applyAlignment="1">
      <alignment horizontal="center"/>
    </xf>
    <xf numFmtId="179" fontId="25" fillId="0" borderId="0" xfId="4" applyNumberFormat="1" applyFont="1" applyAlignment="1">
      <alignment horizontal="center"/>
    </xf>
    <xf numFmtId="0" fontId="1" fillId="0" borderId="0" xfId="15" applyFont="1"/>
    <xf numFmtId="168" fontId="25" fillId="0" borderId="26" xfId="1" applyNumberFormat="1" applyFont="1" applyFill="1" applyBorder="1" applyAlignment="1">
      <alignment wrapText="1"/>
    </xf>
    <xf numFmtId="43" fontId="25" fillId="0" borderId="0" xfId="1" applyFont="1" applyFill="1" applyBorder="1" applyAlignment="1">
      <alignment wrapText="1"/>
    </xf>
    <xf numFmtId="2" fontId="25" fillId="0" borderId="0" xfId="1" applyNumberFormat="1" applyFont="1" applyFill="1" applyBorder="1" applyAlignment="1">
      <alignment horizontal="center" wrapText="1"/>
    </xf>
    <xf numFmtId="43" fontId="1" fillId="0" borderId="0" xfId="15" applyNumberFormat="1" applyFont="1"/>
    <xf numFmtId="0" fontId="25" fillId="0" borderId="25" xfId="4" applyFont="1" applyBorder="1" applyAlignment="1">
      <alignment horizontal="center"/>
    </xf>
    <xf numFmtId="2" fontId="25" fillId="0" borderId="0" xfId="1" applyNumberFormat="1" applyFont="1" applyFill="1" applyBorder="1" applyAlignment="1">
      <alignment wrapText="1"/>
    </xf>
    <xf numFmtId="3" fontId="25" fillId="0" borderId="0" xfId="1" applyNumberFormat="1" applyFont="1" applyFill="1" applyBorder="1" applyAlignment="1">
      <alignment wrapText="1"/>
    </xf>
    <xf numFmtId="0" fontId="7" fillId="0" borderId="14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3" fillId="0" borderId="0" xfId="4" applyAlignment="1">
      <alignment vertical="top" wrapText="1"/>
    </xf>
    <xf numFmtId="168" fontId="25" fillId="0" borderId="0" xfId="1" applyNumberFormat="1" applyFont="1" applyFill="1" applyBorder="1" applyAlignment="1">
      <alignment vertical="top" wrapText="1"/>
    </xf>
    <xf numFmtId="0" fontId="25" fillId="0" borderId="0" xfId="4" applyFont="1" applyAlignment="1">
      <alignment horizontal="center" vertical="top"/>
    </xf>
    <xf numFmtId="2" fontId="25" fillId="0" borderId="0" xfId="4" applyNumberFormat="1" applyFont="1" applyAlignment="1">
      <alignment horizontal="center" vertical="top"/>
    </xf>
    <xf numFmtId="179" fontId="25" fillId="0" borderId="0" xfId="4" applyNumberFormat="1" applyFont="1" applyAlignment="1">
      <alignment horizontal="center" vertical="top"/>
    </xf>
    <xf numFmtId="0" fontId="1" fillId="0" borderId="0" xfId="15" applyFont="1" applyAlignment="1">
      <alignment vertical="top"/>
    </xf>
    <xf numFmtId="43" fontId="25" fillId="0" borderId="0" xfId="1" applyFont="1" applyFill="1" applyBorder="1" applyAlignment="1">
      <alignment vertical="top" wrapText="1"/>
    </xf>
    <xf numFmtId="2" fontId="25" fillId="0" borderId="0" xfId="1" applyNumberFormat="1" applyFont="1" applyFill="1" applyBorder="1" applyAlignment="1">
      <alignment horizontal="center" vertical="top" wrapText="1"/>
    </xf>
    <xf numFmtId="43" fontId="1" fillId="0" borderId="0" xfId="15" applyNumberFormat="1" applyFont="1" applyAlignment="1">
      <alignment vertical="top"/>
    </xf>
    <xf numFmtId="3" fontId="25" fillId="0" borderId="0" xfId="1" applyNumberFormat="1" applyFont="1" applyFill="1" applyBorder="1" applyAlignment="1">
      <alignment vertical="top" wrapText="1"/>
    </xf>
    <xf numFmtId="2" fontId="25" fillId="0" borderId="25" xfId="1" applyNumberFormat="1" applyFont="1" applyFill="1" applyBorder="1" applyAlignment="1">
      <alignment horizontal="center" vertical="top" wrapText="1"/>
    </xf>
    <xf numFmtId="43" fontId="78" fillId="0" borderId="4" xfId="15" applyNumberFormat="1" applyFont="1" applyBorder="1" applyAlignment="1">
      <alignment wrapText="1"/>
    </xf>
    <xf numFmtId="168" fontId="78" fillId="0" borderId="4" xfId="15" applyNumberFormat="1" applyFont="1" applyBorder="1" applyAlignment="1">
      <alignment horizontal="right"/>
    </xf>
    <xf numFmtId="43" fontId="62" fillId="0" borderId="0" xfId="1" applyFont="1"/>
    <xf numFmtId="0" fontId="3" fillId="0" borderId="0" xfId="4" applyAlignment="1">
      <alignment vertical="center" wrapText="1"/>
    </xf>
    <xf numFmtId="168" fontId="25" fillId="0" borderId="0" xfId="1" applyNumberFormat="1" applyFont="1" applyFill="1" applyBorder="1" applyAlignment="1">
      <alignment vertical="center" wrapText="1"/>
    </xf>
    <xf numFmtId="9" fontId="25" fillId="0" borderId="0" xfId="4" applyNumberFormat="1" applyFont="1" applyAlignment="1">
      <alignment horizontal="center" vertical="center" wrapText="1"/>
    </xf>
    <xf numFmtId="9" fontId="25" fillId="0" borderId="0" xfId="4" applyNumberFormat="1" applyFont="1" applyAlignment="1">
      <alignment horizontal="center" vertical="center"/>
    </xf>
    <xf numFmtId="179" fontId="25" fillId="0" borderId="0" xfId="4" applyNumberFormat="1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168" fontId="25" fillId="0" borderId="26" xfId="1" applyNumberFormat="1" applyFont="1" applyFill="1" applyBorder="1" applyAlignment="1">
      <alignment vertical="center" wrapText="1"/>
    </xf>
    <xf numFmtId="43" fontId="25" fillId="0" borderId="0" xfId="1" applyFont="1" applyFill="1" applyBorder="1" applyAlignment="1">
      <alignment vertical="center" wrapText="1"/>
    </xf>
    <xf numFmtId="2" fontId="25" fillId="0" borderId="0" xfId="1" applyNumberFormat="1" applyFont="1" applyFill="1" applyBorder="1" applyAlignment="1">
      <alignment horizontal="center" vertical="center" wrapText="1"/>
    </xf>
    <xf numFmtId="1" fontId="25" fillId="0" borderId="0" xfId="1" applyNumberFormat="1" applyFont="1" applyFill="1" applyBorder="1" applyAlignment="1">
      <alignment vertical="top" wrapText="1"/>
    </xf>
    <xf numFmtId="2" fontId="25" fillId="0" borderId="25" xfId="1" applyNumberFormat="1" applyFont="1" applyFill="1" applyBorder="1" applyAlignment="1">
      <alignment horizontal="center" vertical="center" wrapText="1"/>
    </xf>
    <xf numFmtId="0" fontId="25" fillId="0" borderId="0" xfId="4" applyFont="1" applyAlignment="1">
      <alignment horizontal="center" vertical="top" wrapText="1"/>
    </xf>
    <xf numFmtId="43" fontId="44" fillId="0" borderId="0" xfId="1" applyFont="1"/>
    <xf numFmtId="10" fontId="25" fillId="0" borderId="0" xfId="4" applyNumberFormat="1" applyFont="1" applyAlignment="1">
      <alignment horizontal="center" vertical="top" wrapText="1"/>
    </xf>
    <xf numFmtId="43" fontId="44" fillId="0" borderId="0" xfId="15" applyNumberFormat="1"/>
    <xf numFmtId="15" fontId="25" fillId="0" borderId="0" xfId="4" applyNumberFormat="1" applyFont="1" applyAlignment="1">
      <alignment horizontal="center" vertical="top"/>
    </xf>
    <xf numFmtId="10" fontId="25" fillId="0" borderId="0" xfId="4" applyNumberFormat="1" applyFont="1" applyAlignment="1">
      <alignment horizontal="center" vertical="center" wrapText="1"/>
    </xf>
    <xf numFmtId="15" fontId="25" fillId="0" borderId="0" xfId="4" applyNumberFormat="1" applyFont="1" applyAlignment="1">
      <alignment horizontal="center" vertical="center"/>
    </xf>
    <xf numFmtId="168" fontId="25" fillId="0" borderId="1" xfId="1" applyNumberFormat="1" applyFont="1" applyFill="1" applyBorder="1" applyAlignment="1">
      <alignment vertical="center" wrapText="1"/>
    </xf>
    <xf numFmtId="0" fontId="77" fillId="0" borderId="3" xfId="15" applyFont="1" applyBorder="1" applyAlignment="1">
      <alignment horizontal="left"/>
    </xf>
    <xf numFmtId="0" fontId="77" fillId="0" borderId="4" xfId="15" applyFont="1" applyBorder="1" applyAlignment="1">
      <alignment wrapText="1"/>
    </xf>
    <xf numFmtId="0" fontId="5" fillId="0" borderId="47" xfId="4" applyFont="1" applyBorder="1" applyAlignment="1">
      <alignment horizontal="left"/>
    </xf>
    <xf numFmtId="0" fontId="7" fillId="0" borderId="14" xfId="4" applyFont="1" applyBorder="1" applyAlignment="1">
      <alignment horizontal="center" vertical="top"/>
    </xf>
    <xf numFmtId="0" fontId="7" fillId="0" borderId="0" xfId="4" applyFont="1" applyAlignment="1">
      <alignment vertical="top"/>
    </xf>
    <xf numFmtId="10" fontId="25" fillId="0" borderId="0" xfId="4" applyNumberFormat="1" applyFont="1" applyAlignment="1">
      <alignment horizontal="center" vertical="top"/>
    </xf>
    <xf numFmtId="0" fontId="25" fillId="0" borderId="0" xfId="13" applyFont="1" applyAlignment="1">
      <alignment vertical="top" wrapText="1"/>
    </xf>
    <xf numFmtId="43" fontId="25" fillId="0" borderId="0" xfId="13" applyNumberFormat="1" applyFont="1" applyAlignment="1">
      <alignment vertical="top" wrapText="1"/>
    </xf>
    <xf numFmtId="49" fontId="25" fillId="0" borderId="0" xfId="1" applyNumberFormat="1" applyFont="1" applyFill="1" applyBorder="1" applyAlignment="1">
      <alignment horizontal="right" vertical="top" wrapText="1"/>
    </xf>
    <xf numFmtId="0" fontId="44" fillId="0" borderId="0" xfId="15" applyAlignment="1">
      <alignment vertical="top"/>
    </xf>
    <xf numFmtId="0" fontId="63" fillId="0" borderId="48" xfId="15" applyFont="1" applyBorder="1" applyAlignment="1">
      <alignment horizontal="left" vertical="center"/>
    </xf>
    <xf numFmtId="0" fontId="63" fillId="0" borderId="49" xfId="15" applyFont="1" applyBorder="1" applyAlignment="1">
      <alignment horizontal="left" vertical="center"/>
    </xf>
    <xf numFmtId="0" fontId="77" fillId="0" borderId="49" xfId="15" applyFont="1" applyBorder="1" applyAlignment="1">
      <alignment vertical="center"/>
    </xf>
    <xf numFmtId="0" fontId="78" fillId="0" borderId="49" xfId="15" applyFont="1" applyBorder="1" applyAlignment="1">
      <alignment vertical="center"/>
    </xf>
    <xf numFmtId="0" fontId="79" fillId="0" borderId="49" xfId="15" applyFont="1" applyBorder="1" applyAlignment="1">
      <alignment horizontal="center" vertical="center"/>
    </xf>
    <xf numFmtId="0" fontId="79" fillId="0" borderId="0" xfId="15" applyFont="1" applyAlignment="1">
      <alignment vertical="center"/>
    </xf>
    <xf numFmtId="168" fontId="78" fillId="0" borderId="49" xfId="15" applyNumberFormat="1" applyFont="1" applyBorder="1" applyAlignment="1">
      <alignment horizontal="right" vertical="center"/>
    </xf>
    <xf numFmtId="43" fontId="78" fillId="0" borderId="0" xfId="15" applyNumberFormat="1" applyFont="1" applyAlignment="1">
      <alignment horizontal="right" vertical="center"/>
    </xf>
    <xf numFmtId="2" fontId="78" fillId="0" borderId="49" xfId="15" applyNumberFormat="1" applyFont="1" applyBorder="1" applyAlignment="1">
      <alignment horizontal="center" vertical="center"/>
    </xf>
    <xf numFmtId="43" fontId="79" fillId="0" borderId="0" xfId="15" applyNumberFormat="1" applyFont="1" applyAlignment="1">
      <alignment vertical="center"/>
    </xf>
    <xf numFmtId="43" fontId="78" fillId="0" borderId="49" xfId="15" applyNumberFormat="1" applyFont="1" applyBorder="1" applyAlignment="1">
      <alignment horizontal="right" vertical="center"/>
    </xf>
    <xf numFmtId="168" fontId="78" fillId="0" borderId="50" xfId="15" applyNumberFormat="1" applyFont="1" applyBorder="1" applyAlignment="1">
      <alignment horizontal="right" vertical="center"/>
    </xf>
    <xf numFmtId="2" fontId="78" fillId="0" borderId="51" xfId="15" applyNumberFormat="1" applyFont="1" applyBorder="1" applyAlignment="1">
      <alignment horizontal="center" vertical="center"/>
    </xf>
    <xf numFmtId="0" fontId="3" fillId="0" borderId="0" xfId="4" applyAlignment="1">
      <alignment horizontal="left" vertical="center" wrapText="1"/>
    </xf>
    <xf numFmtId="2" fontId="44" fillId="0" borderId="0" xfId="15" applyNumberFormat="1" applyAlignment="1">
      <alignment horizontal="center"/>
    </xf>
    <xf numFmtId="0" fontId="77" fillId="0" borderId="0" xfId="15" applyFont="1" applyAlignment="1">
      <alignment horizontal="right" vertical="top"/>
    </xf>
    <xf numFmtId="0" fontId="1" fillId="0" borderId="0" xfId="15" applyFont="1" applyAlignment="1">
      <alignment horizontal="center" vertical="center"/>
    </xf>
    <xf numFmtId="0" fontId="79" fillId="0" borderId="0" xfId="15" applyFont="1" applyAlignment="1">
      <alignment vertical="center" wrapText="1"/>
    </xf>
    <xf numFmtId="0" fontId="79" fillId="0" borderId="0" xfId="15" applyFont="1" applyAlignment="1">
      <alignment horizontal="left" vertical="center" wrapText="1"/>
    </xf>
    <xf numFmtId="0" fontId="77" fillId="0" borderId="0" xfId="15" applyFont="1" applyAlignment="1">
      <alignment horizontal="right" vertical="center"/>
    </xf>
    <xf numFmtId="0" fontId="44" fillId="0" borderId="0" xfId="15" applyAlignment="1">
      <alignment horizontal="center" vertical="center"/>
    </xf>
    <xf numFmtId="0" fontId="64" fillId="0" borderId="0" xfId="15" applyFont="1" applyAlignment="1">
      <alignment horizontal="left" vertical="center"/>
    </xf>
    <xf numFmtId="0" fontId="11" fillId="0" borderId="46" xfId="4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wrapText="1"/>
    </xf>
    <xf numFmtId="0" fontId="11" fillId="0" borderId="53" xfId="4" applyFont="1" applyBorder="1" applyAlignment="1">
      <alignment horizontal="center" vertical="center" wrapText="1"/>
    </xf>
    <xf numFmtId="15" fontId="25" fillId="0" borderId="55" xfId="4" applyNumberFormat="1" applyFont="1" applyBorder="1" applyAlignment="1">
      <alignment horizontal="center" vertical="center"/>
    </xf>
    <xf numFmtId="0" fontId="25" fillId="0" borderId="56" xfId="4" applyFont="1" applyBorder="1" applyAlignment="1">
      <alignment vertical="center" wrapText="1"/>
    </xf>
    <xf numFmtId="0" fontId="25" fillId="0" borderId="57" xfId="4" applyFont="1" applyBorder="1" applyAlignment="1">
      <alignment horizontal="center" vertical="center" wrapText="1"/>
    </xf>
    <xf numFmtId="43" fontId="25" fillId="0" borderId="57" xfId="1" applyFont="1" applyFill="1" applyBorder="1" applyAlignment="1">
      <alignment horizontal="right" vertical="center"/>
    </xf>
    <xf numFmtId="10" fontId="3" fillId="0" borderId="57" xfId="4" applyNumberFormat="1" applyBorder="1" applyAlignment="1">
      <alignment horizontal="center" vertical="center"/>
    </xf>
    <xf numFmtId="15" fontId="25" fillId="0" borderId="57" xfId="4" applyNumberFormat="1" applyFont="1" applyBorder="1" applyAlignment="1">
      <alignment horizontal="center" vertical="center"/>
    </xf>
    <xf numFmtId="15" fontId="25" fillId="0" borderId="58" xfId="4" applyNumberFormat="1" applyFont="1" applyBorder="1" applyAlignment="1">
      <alignment horizontal="center" vertical="center"/>
    </xf>
    <xf numFmtId="0" fontId="25" fillId="0" borderId="0" xfId="4" applyFont="1" applyAlignment="1">
      <alignment horizontal="center" vertical="center" wrapText="1"/>
    </xf>
    <xf numFmtId="43" fontId="25" fillId="0" borderId="0" xfId="1" applyFont="1" applyFill="1" applyBorder="1" applyAlignment="1">
      <alignment horizontal="right" vertical="center"/>
    </xf>
    <xf numFmtId="10" fontId="3" fillId="0" borderId="0" xfId="4" applyNumberFormat="1" applyAlignment="1">
      <alignment horizontal="center" vertical="center"/>
    </xf>
    <xf numFmtId="15" fontId="25" fillId="0" borderId="25" xfId="4" applyNumberFormat="1" applyFont="1" applyBorder="1" applyAlignment="1">
      <alignment horizontal="center" vertical="center"/>
    </xf>
    <xf numFmtId="43" fontId="25" fillId="0" borderId="0" xfId="1" applyFont="1" applyFill="1" applyBorder="1" applyAlignment="1">
      <alignment horizontal="right" vertical="center" wrapText="1"/>
    </xf>
    <xf numFmtId="10" fontId="3" fillId="0" borderId="0" xfId="4" applyNumberFormat="1" applyAlignment="1">
      <alignment horizontal="center" vertical="center" wrapText="1"/>
    </xf>
    <xf numFmtId="15" fontId="25" fillId="0" borderId="0" xfId="4" applyNumberFormat="1" applyFont="1" applyAlignment="1">
      <alignment horizontal="center" vertical="center" wrapText="1"/>
    </xf>
    <xf numFmtId="0" fontId="25" fillId="0" borderId="14" xfId="4" applyFont="1" applyBorder="1" applyAlignment="1">
      <alignment vertical="center" wrapText="1"/>
    </xf>
    <xf numFmtId="0" fontId="3" fillId="0" borderId="0" xfId="4" applyAlignment="1">
      <alignment horizontal="center" vertical="center" wrapText="1"/>
    </xf>
    <xf numFmtId="0" fontId="25" fillId="0" borderId="60" xfId="4" applyFont="1" applyBorder="1" applyAlignment="1">
      <alignment horizontal="center" vertical="center" wrapText="1"/>
    </xf>
    <xf numFmtId="43" fontId="25" fillId="0" borderId="60" xfId="1" applyFont="1" applyFill="1" applyBorder="1" applyAlignment="1">
      <alignment horizontal="right" vertical="center" wrapText="1"/>
    </xf>
    <xf numFmtId="10" fontId="3" fillId="0" borderId="60" xfId="4" applyNumberFormat="1" applyBorder="1" applyAlignment="1">
      <alignment horizontal="center" vertical="center" wrapText="1"/>
    </xf>
    <xf numFmtId="15" fontId="25" fillId="0" borderId="60" xfId="4" applyNumberFormat="1" applyFont="1" applyBorder="1" applyAlignment="1">
      <alignment horizontal="center" vertical="center" wrapText="1"/>
    </xf>
    <xf numFmtId="15" fontId="25" fillId="0" borderId="61" xfId="4" applyNumberFormat="1" applyFont="1" applyBorder="1" applyAlignment="1">
      <alignment horizontal="center" vertical="center" wrapText="1"/>
    </xf>
    <xf numFmtId="15" fontId="25" fillId="0" borderId="63" xfId="4" applyNumberFormat="1" applyFont="1" applyBorder="1" applyAlignment="1">
      <alignment horizontal="center" vertical="center" wrapText="1"/>
    </xf>
    <xf numFmtId="0" fontId="25" fillId="0" borderId="65" xfId="4" applyFont="1" applyBorder="1" applyAlignment="1">
      <alignment horizontal="center" vertical="center" wrapText="1"/>
    </xf>
    <xf numFmtId="15" fontId="25" fillId="0" borderId="66" xfId="4" applyNumberFormat="1" applyFont="1" applyBorder="1" applyAlignment="1">
      <alignment horizontal="center" vertical="center" wrapText="1"/>
    </xf>
    <xf numFmtId="10" fontId="3" fillId="0" borderId="67" xfId="4" applyNumberForma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43" fontId="25" fillId="0" borderId="1" xfId="1" applyFont="1" applyFill="1" applyBorder="1" applyAlignment="1">
      <alignment horizontal="right" vertical="center" wrapText="1"/>
    </xf>
    <xf numFmtId="10" fontId="3" fillId="0" borderId="1" xfId="4" applyNumberFormat="1" applyBorder="1" applyAlignment="1">
      <alignment horizontal="center" vertical="center" wrapText="1"/>
    </xf>
    <xf numFmtId="15" fontId="25" fillId="0" borderId="1" xfId="4" applyNumberFormat="1" applyFont="1" applyBorder="1" applyAlignment="1">
      <alignment horizontal="center" vertical="center" wrapText="1"/>
    </xf>
    <xf numFmtId="15" fontId="25" fillId="0" borderId="69" xfId="4" applyNumberFormat="1" applyFont="1" applyBorder="1" applyAlignment="1">
      <alignment horizontal="center" vertical="center" wrapText="1"/>
    </xf>
    <xf numFmtId="0" fontId="74" fillId="0" borderId="0" xfId="4" applyFont="1" applyAlignment="1">
      <alignment horizontal="center" vertical="center" wrapText="1"/>
    </xf>
    <xf numFmtId="0" fontId="3" fillId="0" borderId="0" xfId="4" applyAlignment="1">
      <alignment horizontal="center" vertical="center"/>
    </xf>
    <xf numFmtId="0" fontId="79" fillId="0" borderId="0" xfId="0" applyFont="1"/>
    <xf numFmtId="0" fontId="79" fillId="0" borderId="47" xfId="0" applyFont="1" applyBorder="1"/>
    <xf numFmtId="0" fontId="79" fillId="0" borderId="26" xfId="0" applyFont="1" applyBorder="1"/>
    <xf numFmtId="0" fontId="5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79" fillId="0" borderId="23" xfId="0" applyFont="1" applyBorder="1"/>
    <xf numFmtId="0" fontId="5" fillId="0" borderId="24" xfId="0" applyFont="1" applyBorder="1" applyAlignment="1">
      <alignment vertical="center" wrapText="1"/>
    </xf>
    <xf numFmtId="49" fontId="5" fillId="0" borderId="47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7" xfId="0" applyFont="1" applyBorder="1" applyAlignment="1">
      <alignment horizontal="left" vertical="center"/>
    </xf>
    <xf numFmtId="0" fontId="28" fillId="0" borderId="26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3" fontId="28" fillId="0" borderId="26" xfId="0" applyNumberFormat="1" applyFont="1" applyBorder="1" applyAlignment="1">
      <alignment vertical="center"/>
    </xf>
    <xf numFmtId="2" fontId="28" fillId="0" borderId="26" xfId="0" applyNumberFormat="1" applyFont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0" fontId="79" fillId="0" borderId="1" xfId="0" applyFont="1" applyBorder="1" applyAlignment="1">
      <alignment vertical="center"/>
    </xf>
    <xf numFmtId="3" fontId="83" fillId="0" borderId="1" xfId="0" applyNumberFormat="1" applyFont="1" applyBorder="1" applyAlignment="1">
      <alignment horizontal="center" vertical="center"/>
    </xf>
    <xf numFmtId="3" fontId="7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0" fontId="79" fillId="0" borderId="0" xfId="0" applyFont="1" applyAlignment="1">
      <alignment vertical="center"/>
    </xf>
    <xf numFmtId="0" fontId="0" fillId="0" borderId="47" xfId="0" applyBorder="1"/>
    <xf numFmtId="0" fontId="28" fillId="0" borderId="26" xfId="0" applyFont="1" applyBorder="1"/>
    <xf numFmtId="0" fontId="0" fillId="0" borderId="26" xfId="0" applyBorder="1"/>
    <xf numFmtId="3" fontId="84" fillId="0" borderId="26" xfId="0" applyNumberFormat="1" applyFont="1" applyBorder="1"/>
    <xf numFmtId="0" fontId="0" fillId="0" borderId="23" xfId="0" applyBorder="1"/>
    <xf numFmtId="0" fontId="0" fillId="0" borderId="14" xfId="0" applyBorder="1"/>
    <xf numFmtId="0" fontId="29" fillId="0" borderId="0" xfId="0" applyFont="1"/>
    <xf numFmtId="0" fontId="4" fillId="0" borderId="0" xfId="4" applyFont="1" applyAlignment="1">
      <alignment vertical="center" wrapText="1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3" fontId="29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right" vertical="center"/>
    </xf>
    <xf numFmtId="0" fontId="0" fillId="0" borderId="25" xfId="0" applyBorder="1"/>
    <xf numFmtId="0" fontId="29" fillId="0" borderId="1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4" fillId="0" borderId="0" xfId="0" applyNumberFormat="1" applyFont="1" applyAlignment="1">
      <alignment horizontal="right" vertical="center"/>
    </xf>
    <xf numFmtId="0" fontId="79" fillId="0" borderId="25" xfId="0" applyFont="1" applyBorder="1" applyAlignment="1">
      <alignment vertical="center"/>
    </xf>
    <xf numFmtId="0" fontId="79" fillId="0" borderId="15" xfId="0" applyFont="1" applyBorder="1"/>
    <xf numFmtId="0" fontId="79" fillId="0" borderId="1" xfId="0" applyFont="1" applyBorder="1"/>
    <xf numFmtId="0" fontId="29" fillId="0" borderId="1" xfId="0" applyFont="1" applyBorder="1"/>
    <xf numFmtId="0" fontId="29" fillId="0" borderId="24" xfId="0" applyFont="1" applyBorder="1"/>
    <xf numFmtId="0" fontId="79" fillId="0" borderId="0" xfId="0" applyFont="1" applyAlignment="1">
      <alignment horizontal="right" vertical="center"/>
    </xf>
    <xf numFmtId="43" fontId="83" fillId="0" borderId="0" xfId="1" applyFont="1" applyAlignment="1">
      <alignment vertical="center"/>
    </xf>
    <xf numFmtId="9" fontId="79" fillId="0" borderId="0" xfId="0" applyNumberFormat="1" applyFont="1" applyAlignment="1">
      <alignment vertical="center"/>
    </xf>
    <xf numFmtId="43" fontId="79" fillId="0" borderId="0" xfId="1" applyFont="1" applyAlignment="1"/>
    <xf numFmtId="43" fontId="34" fillId="0" borderId="0" xfId="1" applyFont="1" applyAlignment="1"/>
    <xf numFmtId="43" fontId="34" fillId="0" borderId="0" xfId="1" applyFont="1" applyAlignment="1">
      <alignment vertical="center"/>
    </xf>
    <xf numFmtId="43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88" fillId="6" borderId="70" xfId="0" applyFont="1" applyFill="1" applyBorder="1" applyAlignment="1">
      <alignment horizontal="left" vertical="top"/>
    </xf>
    <xf numFmtId="0" fontId="89" fillId="0" borderId="70" xfId="0" applyFont="1" applyBorder="1" applyAlignment="1">
      <alignment horizontal="center" vertical="top"/>
    </xf>
    <xf numFmtId="0" fontId="89" fillId="0" borderId="70" xfId="0" applyFont="1" applyBorder="1" applyAlignment="1">
      <alignment horizontal="left" vertical="top" wrapText="1"/>
    </xf>
    <xf numFmtId="0" fontId="91" fillId="0" borderId="0" xfId="6" applyFont="1" applyAlignment="1">
      <alignment horizontal="left" vertical="center"/>
    </xf>
    <xf numFmtId="0" fontId="39" fillId="0" borderId="0" xfId="6" applyNumberFormat="1" applyFill="1" applyBorder="1" applyAlignment="1" applyProtection="1"/>
    <xf numFmtId="0" fontId="92" fillId="0" borderId="0" xfId="6" applyFont="1" applyAlignment="1">
      <alignment horizontal="left" vertical="center"/>
    </xf>
    <xf numFmtId="0" fontId="93" fillId="0" borderId="0" xfId="6" applyFont="1" applyAlignment="1">
      <alignment horizontal="left" vertical="center"/>
    </xf>
    <xf numFmtId="0" fontId="93" fillId="0" borderId="0" xfId="6" applyFont="1" applyAlignment="1">
      <alignment horizontal="right" vertical="center"/>
    </xf>
    <xf numFmtId="0" fontId="93" fillId="0" borderId="0" xfId="6" applyFont="1" applyAlignment="1">
      <alignment horizontal="center" vertical="center"/>
    </xf>
    <xf numFmtId="0" fontId="94" fillId="0" borderId="0" xfId="6" applyFont="1" applyAlignment="1">
      <alignment vertical="center"/>
    </xf>
    <xf numFmtId="0" fontId="95" fillId="0" borderId="0" xfId="6" applyFont="1" applyAlignment="1">
      <alignment vertical="center"/>
    </xf>
    <xf numFmtId="172" fontId="95" fillId="0" borderId="0" xfId="6" applyNumberFormat="1" applyFont="1" applyAlignment="1">
      <alignment horizontal="right" vertical="center"/>
    </xf>
    <xf numFmtId="172" fontId="96" fillId="0" borderId="0" xfId="6" applyNumberFormat="1" applyFont="1" applyAlignment="1">
      <alignment horizontal="right" vertical="center"/>
    </xf>
    <xf numFmtId="0" fontId="93" fillId="0" borderId="77" xfId="6" applyFont="1" applyBorder="1" applyAlignment="1">
      <alignment vertical="center"/>
    </xf>
    <xf numFmtId="175" fontId="94" fillId="0" borderId="0" xfId="6" applyNumberFormat="1" applyFont="1" applyAlignment="1">
      <alignment horizontal="right" vertical="center"/>
    </xf>
    <xf numFmtId="0" fontId="97" fillId="0" borderId="0" xfId="6" applyFont="1" applyAlignment="1">
      <alignment horizontal="right" vertical="center"/>
    </xf>
    <xf numFmtId="0" fontId="98" fillId="0" borderId="0" xfId="6" applyFont="1" applyAlignment="1">
      <alignment horizontal="left" vertical="center"/>
    </xf>
    <xf numFmtId="172" fontId="93" fillId="0" borderId="0" xfId="6" applyNumberFormat="1" applyFont="1" applyAlignment="1">
      <alignment horizontal="right" vertical="center"/>
    </xf>
    <xf numFmtId="0" fontId="93" fillId="0" borderId="78" xfId="6" applyFont="1" applyBorder="1" applyAlignment="1">
      <alignment vertical="center"/>
    </xf>
    <xf numFmtId="171" fontId="95" fillId="0" borderId="0" xfId="6" applyNumberFormat="1" applyFont="1" applyAlignment="1">
      <alignment vertical="center"/>
    </xf>
    <xf numFmtId="3" fontId="94" fillId="0" borderId="0" xfId="6" applyNumberFormat="1" applyFont="1" applyAlignment="1">
      <alignment horizontal="left" vertical="center"/>
    </xf>
    <xf numFmtId="0" fontId="99" fillId="0" borderId="0" xfId="6" applyFont="1" applyAlignment="1">
      <alignment horizontal="center" vertical="center"/>
    </xf>
    <xf numFmtId="0" fontId="99" fillId="0" borderId="0" xfId="6" applyFont="1" applyAlignment="1">
      <alignment vertical="center"/>
    </xf>
    <xf numFmtId="0" fontId="96" fillId="0" borderId="0" xfId="6" applyFont="1" applyAlignment="1">
      <alignment horizontal="right" vertical="center"/>
    </xf>
    <xf numFmtId="0" fontId="88" fillId="6" borderId="70" xfId="0" applyFont="1" applyFill="1" applyBorder="1" applyAlignment="1">
      <alignment horizontal="left" vertical="top"/>
    </xf>
    <xf numFmtId="0" fontId="88" fillId="6" borderId="70" xfId="0" applyFont="1" applyFill="1" applyBorder="1" applyAlignment="1">
      <alignment horizontal="center" vertical="top"/>
    </xf>
    <xf numFmtId="0" fontId="89" fillId="0" borderId="70" xfId="0" applyFont="1" applyBorder="1" applyAlignment="1">
      <alignment horizontal="left" vertical="top"/>
    </xf>
    <xf numFmtId="0" fontId="89" fillId="0" borderId="70" xfId="0" applyFont="1" applyBorder="1" applyAlignment="1">
      <alignment horizontal="left" vertical="top" wrapText="1"/>
    </xf>
    <xf numFmtId="0" fontId="88" fillId="6" borderId="72" xfId="0" applyFont="1" applyFill="1" applyBorder="1" applyAlignment="1">
      <alignment horizontal="center" vertical="top"/>
    </xf>
    <xf numFmtId="0" fontId="88" fillId="6" borderId="70" xfId="0" applyFont="1" applyFill="1" applyBorder="1" applyAlignment="1">
      <alignment horizontal="left" vertical="top" wrapText="1"/>
    </xf>
    <xf numFmtId="0" fontId="0" fillId="0" borderId="0" xfId="0"/>
    <xf numFmtId="0" fontId="88" fillId="6" borderId="71" xfId="0" applyFont="1" applyFill="1" applyBorder="1" applyAlignment="1">
      <alignment horizontal="left" vertical="top"/>
    </xf>
    <xf numFmtId="0" fontId="89" fillId="0" borderId="71" xfId="0" applyFont="1" applyBorder="1" applyAlignment="1">
      <alignment horizontal="right" vertical="top"/>
    </xf>
    <xf numFmtId="0" fontId="89" fillId="0" borderId="70" xfId="0" applyFont="1" applyBorder="1" applyAlignment="1">
      <alignment horizontal="center" vertical="top"/>
    </xf>
    <xf numFmtId="0" fontId="89" fillId="0" borderId="71" xfId="0" applyFont="1" applyBorder="1" applyAlignment="1">
      <alignment horizontal="center" vertical="top"/>
    </xf>
    <xf numFmtId="0" fontId="89" fillId="0" borderId="70" xfId="0" applyFont="1" applyBorder="1" applyAlignment="1">
      <alignment horizontal="right" vertical="top"/>
    </xf>
    <xf numFmtId="0" fontId="0" fillId="6" borderId="70" xfId="0" applyFill="1" applyBorder="1" applyAlignment="1">
      <alignment horizontal="left" vertical="top"/>
    </xf>
    <xf numFmtId="0" fontId="88" fillId="6" borderId="71" xfId="0" applyFont="1" applyFill="1" applyBorder="1" applyAlignment="1">
      <alignment horizontal="center" vertical="top"/>
    </xf>
    <xf numFmtId="0" fontId="88" fillId="0" borderId="70" xfId="0" applyFont="1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90" fillId="0" borderId="70" xfId="0" applyFont="1" applyBorder="1" applyAlignment="1">
      <alignment horizontal="left" vertical="top"/>
    </xf>
    <xf numFmtId="0" fontId="88" fillId="6" borderId="70" xfId="0" applyFont="1" applyFill="1" applyBorder="1" applyAlignment="1">
      <alignment horizontal="center" vertical="top" wrapText="1"/>
    </xf>
    <xf numFmtId="0" fontId="0" fillId="6" borderId="76" xfId="0" applyFill="1" applyBorder="1" applyAlignment="1">
      <alignment horizontal="left" vertical="top"/>
    </xf>
    <xf numFmtId="0" fontId="89" fillId="0" borderId="75" xfId="0" applyFont="1" applyBorder="1" applyAlignment="1">
      <alignment horizontal="left" vertical="top"/>
    </xf>
    <xf numFmtId="0" fontId="89" fillId="6" borderId="70" xfId="0" applyFont="1" applyFill="1" applyBorder="1" applyAlignment="1">
      <alignment horizontal="left" vertical="top"/>
    </xf>
    <xf numFmtId="0" fontId="88" fillId="0" borderId="70" xfId="0" applyFont="1" applyBorder="1" applyAlignment="1">
      <alignment horizontal="center" vertical="top"/>
    </xf>
    <xf numFmtId="0" fontId="88" fillId="0" borderId="71" xfId="0" applyFont="1" applyBorder="1" applyAlignment="1">
      <alignment horizontal="left" vertical="top"/>
    </xf>
    <xf numFmtId="0" fontId="89" fillId="6" borderId="72" xfId="0" applyFont="1" applyFill="1" applyBorder="1" applyAlignment="1">
      <alignment horizontal="center" vertical="top"/>
    </xf>
    <xf numFmtId="0" fontId="88" fillId="6" borderId="73" xfId="0" applyFont="1" applyFill="1" applyBorder="1" applyAlignment="1">
      <alignment horizontal="left" vertical="top"/>
    </xf>
    <xf numFmtId="0" fontId="88" fillId="6" borderId="74" xfId="0" applyFont="1" applyFill="1" applyBorder="1" applyAlignment="1">
      <alignment horizontal="left" vertical="top"/>
    </xf>
    <xf numFmtId="0" fontId="86" fillId="6" borderId="70" xfId="0" applyFont="1" applyFill="1" applyBorder="1" applyAlignment="1">
      <alignment horizontal="left" vertical="top"/>
    </xf>
    <xf numFmtId="0" fontId="86" fillId="6" borderId="70" xfId="0" applyFont="1" applyFill="1" applyBorder="1" applyAlignment="1">
      <alignment horizontal="center" vertical="top"/>
    </xf>
    <xf numFmtId="0" fontId="86" fillId="6" borderId="70" xfId="0" applyFont="1" applyFill="1" applyBorder="1" applyAlignment="1">
      <alignment horizontal="left" vertical="top" wrapText="1"/>
    </xf>
    <xf numFmtId="0" fontId="86" fillId="6" borderId="71" xfId="0" applyFont="1" applyFill="1" applyBorder="1" applyAlignment="1">
      <alignment horizontal="left" vertical="top"/>
    </xf>
    <xf numFmtId="0" fontId="86" fillId="6" borderId="71" xfId="0" applyFont="1" applyFill="1" applyBorder="1" applyAlignment="1">
      <alignment horizontal="center" vertical="top"/>
    </xf>
    <xf numFmtId="0" fontId="87" fillId="0" borderId="70" xfId="0" applyFont="1" applyBorder="1" applyAlignment="1">
      <alignment horizontal="left" vertical="top"/>
    </xf>
    <xf numFmtId="0" fontId="87" fillId="0" borderId="70" xfId="0" applyFont="1" applyBorder="1" applyAlignment="1">
      <alignment horizontal="center" vertical="top"/>
    </xf>
    <xf numFmtId="0" fontId="86" fillId="6" borderId="72" xfId="0" applyFont="1" applyFill="1" applyBorder="1" applyAlignment="1">
      <alignment horizontal="center" vertical="top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top" wrapText="1"/>
    </xf>
    <xf numFmtId="0" fontId="77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59" xfId="4" applyFont="1" applyBorder="1" applyAlignment="1">
      <alignment horizontal="center" vertical="center" wrapText="1"/>
    </xf>
    <xf numFmtId="0" fontId="25" fillId="0" borderId="62" xfId="4" applyFont="1" applyBorder="1" applyAlignment="1">
      <alignment horizontal="center" vertical="center" wrapText="1"/>
    </xf>
    <xf numFmtId="0" fontId="25" fillId="0" borderId="64" xfId="4" applyFont="1" applyBorder="1" applyAlignment="1">
      <alignment horizontal="center" vertical="center" wrapText="1"/>
    </xf>
    <xf numFmtId="0" fontId="74" fillId="0" borderId="60" xfId="4" applyFont="1" applyBorder="1" applyAlignment="1">
      <alignment horizontal="center" vertical="center" wrapText="1"/>
    </xf>
    <xf numFmtId="0" fontId="74" fillId="0" borderId="0" xfId="4" applyFont="1" applyAlignment="1">
      <alignment horizontal="center" vertical="center" wrapText="1"/>
    </xf>
    <xf numFmtId="0" fontId="74" fillId="0" borderId="65" xfId="4" applyFont="1" applyBorder="1" applyAlignment="1">
      <alignment horizontal="center" vertical="center" wrapText="1"/>
    </xf>
    <xf numFmtId="0" fontId="25" fillId="0" borderId="68" xfId="4" applyFont="1" applyBorder="1" applyAlignment="1">
      <alignment horizontal="center" vertical="center" wrapText="1"/>
    </xf>
    <xf numFmtId="0" fontId="74" fillId="0" borderId="1" xfId="4" applyFont="1" applyBorder="1" applyAlignment="1">
      <alignment horizontal="center" vertical="center" wrapText="1"/>
    </xf>
    <xf numFmtId="15" fontId="25" fillId="0" borderId="0" xfId="4" applyNumberFormat="1" applyFont="1" applyAlignment="1">
      <alignment horizontal="center" vertical="center"/>
    </xf>
    <xf numFmtId="0" fontId="74" fillId="0" borderId="57" xfId="4" applyFont="1" applyBorder="1" applyAlignment="1">
      <alignment horizontal="center" vertical="center" wrapText="1"/>
    </xf>
    <xf numFmtId="0" fontId="25" fillId="0" borderId="14" xfId="4" applyFont="1" applyBorder="1" applyAlignment="1">
      <alignment horizontal="center" vertical="center" wrapText="1"/>
    </xf>
    <xf numFmtId="0" fontId="25" fillId="0" borderId="54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180" fontId="25" fillId="0" borderId="0" xfId="1" applyNumberFormat="1" applyFont="1" applyFill="1" applyBorder="1" applyAlignment="1">
      <alignment horizontal="right" vertical="center"/>
    </xf>
    <xf numFmtId="181" fontId="3" fillId="0" borderId="0" xfId="4" applyNumberFormat="1" applyAlignment="1">
      <alignment horizontal="center" vertical="center"/>
    </xf>
    <xf numFmtId="0" fontId="82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2" xfId="4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64" fillId="0" borderId="0" xfId="15" applyFont="1" applyAlignment="1">
      <alignment horizontal="left" vertical="center" wrapText="1"/>
    </xf>
    <xf numFmtId="1" fontId="3" fillId="5" borderId="0" xfId="16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3" fillId="5" borderId="0" xfId="16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3" fillId="0" borderId="0" xfId="15" applyFont="1" applyAlignment="1">
      <alignment horizontal="center" vertical="center"/>
    </xf>
    <xf numFmtId="0" fontId="74" fillId="0" borderId="0" xfId="15" applyFont="1" applyAlignment="1">
      <alignment horizontal="center" vertical="center"/>
    </xf>
    <xf numFmtId="0" fontId="77" fillId="0" borderId="4" xfId="15" applyFont="1" applyBorder="1" applyAlignment="1">
      <alignment horizontal="left" wrapText="1"/>
    </xf>
    <xf numFmtId="1" fontId="3" fillId="0" borderId="0" xfId="16" applyNumberFormat="1" applyFont="1" applyAlignment="1">
      <alignment horizontal="left" wrapText="1"/>
    </xf>
    <xf numFmtId="0" fontId="64" fillId="0" borderId="0" xfId="12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vertical="center" wrapText="1"/>
    </xf>
    <xf numFmtId="0" fontId="37" fillId="0" borderId="0" xfId="6" applyFont="1" applyAlignment="1">
      <alignment horizontal="center" vertical="center" wrapText="1"/>
    </xf>
    <xf numFmtId="0" fontId="52" fillId="0" borderId="0" xfId="6" applyFont="1" applyAlignment="1">
      <alignment horizontal="center" vertical="center" wrapText="1"/>
    </xf>
    <xf numFmtId="0" fontId="53" fillId="0" borderId="11" xfId="6" applyFont="1" applyBorder="1" applyAlignment="1">
      <alignment horizontal="center" vertical="center" wrapText="1"/>
    </xf>
    <xf numFmtId="0" fontId="11" fillId="5" borderId="3" xfId="8" applyFont="1" applyFill="1" applyBorder="1" applyAlignment="1">
      <alignment horizontal="center" vertical="center" wrapText="1"/>
    </xf>
    <xf numFmtId="0" fontId="11" fillId="5" borderId="7" xfId="8" applyFont="1" applyFill="1" applyBorder="1" applyAlignment="1">
      <alignment horizontal="center" vertical="center" wrapText="1"/>
    </xf>
    <xf numFmtId="0" fontId="34" fillId="5" borderId="0" xfId="9" applyFont="1" applyFill="1" applyBorder="1" applyAlignment="1">
      <alignment horizontal="left" vertical="center" wrapText="1"/>
    </xf>
    <xf numFmtId="0" fontId="5" fillId="5" borderId="0" xfId="8" applyFont="1" applyFill="1" applyAlignment="1">
      <alignment horizontal="center"/>
    </xf>
    <xf numFmtId="174" fontId="5" fillId="5" borderId="0" xfId="8" applyNumberFormat="1" applyFont="1" applyFill="1" applyAlignment="1">
      <alignment horizontal="center"/>
    </xf>
    <xf numFmtId="0" fontId="7" fillId="5" borderId="0" xfId="8" applyFont="1" applyFill="1" applyAlignment="1">
      <alignment horizontal="center"/>
    </xf>
    <xf numFmtId="0" fontId="47" fillId="5" borderId="14" xfId="9" applyFont="1" applyFill="1" applyBorder="1" applyAlignment="1">
      <alignment horizontal="left" wrapText="1"/>
    </xf>
    <xf numFmtId="0" fontId="47" fillId="5" borderId="25" xfId="9" applyFont="1" applyFill="1" applyBorder="1" applyAlignment="1">
      <alignment horizontal="left" wrapText="1"/>
    </xf>
    <xf numFmtId="0" fontId="11" fillId="4" borderId="12" xfId="8" applyFont="1" applyFill="1" applyBorder="1" applyAlignment="1">
      <alignment horizontal="center" vertical="center" wrapText="1"/>
    </xf>
    <xf numFmtId="0" fontId="11" fillId="4" borderId="10" xfId="8" applyFont="1" applyFill="1" applyBorder="1" applyAlignment="1">
      <alignment horizontal="center" vertical="center" wrapText="1"/>
    </xf>
    <xf numFmtId="0" fontId="34" fillId="0" borderId="0" xfId="9" applyFont="1" applyBorder="1" applyAlignment="1">
      <alignment horizontal="left" vertical="center" wrapText="1"/>
    </xf>
    <xf numFmtId="0" fontId="5" fillId="4" borderId="13" xfId="8" applyFont="1" applyFill="1" applyBorder="1" applyAlignment="1">
      <alignment horizontal="center"/>
    </xf>
    <xf numFmtId="0" fontId="5" fillId="4" borderId="26" xfId="8" applyFont="1" applyFill="1" applyBorder="1" applyAlignment="1">
      <alignment horizontal="center"/>
    </xf>
    <xf numFmtId="0" fontId="5" fillId="4" borderId="23" xfId="8" applyFont="1" applyFill="1" applyBorder="1" applyAlignment="1">
      <alignment horizontal="center"/>
    </xf>
    <xf numFmtId="0" fontId="5" fillId="4" borderId="14" xfId="8" applyFont="1" applyFill="1" applyBorder="1" applyAlignment="1">
      <alignment horizontal="center"/>
    </xf>
    <xf numFmtId="0" fontId="5" fillId="4" borderId="0" xfId="8" applyFont="1" applyFill="1" applyBorder="1" applyAlignment="1">
      <alignment horizontal="center"/>
    </xf>
    <xf numFmtId="0" fontId="5" fillId="4" borderId="25" xfId="8" applyFont="1" applyFill="1" applyBorder="1" applyAlignment="1">
      <alignment horizontal="center"/>
    </xf>
    <xf numFmtId="174" fontId="5" fillId="4" borderId="14" xfId="8" applyNumberFormat="1" applyFont="1" applyFill="1" applyBorder="1" applyAlignment="1">
      <alignment horizontal="center"/>
    </xf>
    <xf numFmtId="174" fontId="5" fillId="4" borderId="0" xfId="8" applyNumberFormat="1" applyFont="1" applyFill="1" applyBorder="1" applyAlignment="1">
      <alignment horizontal="center"/>
    </xf>
    <xf numFmtId="174" fontId="5" fillId="4" borderId="25" xfId="8" applyNumberFormat="1" applyFont="1" applyFill="1" applyBorder="1" applyAlignment="1">
      <alignment horizontal="center"/>
    </xf>
    <xf numFmtId="0" fontId="7" fillId="4" borderId="14" xfId="8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7" fillId="4" borderId="25" xfId="8" applyFont="1" applyFill="1" applyBorder="1" applyAlignment="1">
      <alignment horizontal="center"/>
    </xf>
    <xf numFmtId="0" fontId="21" fillId="5" borderId="0" xfId="9" applyFont="1" applyFill="1" applyBorder="1" applyAlignment="1">
      <alignment horizontal="left" vertical="center" wrapText="1"/>
    </xf>
    <xf numFmtId="0" fontId="5" fillId="4" borderId="0" xfId="8" applyFont="1" applyFill="1" applyAlignment="1">
      <alignment horizontal="center"/>
    </xf>
    <xf numFmtId="174" fontId="5" fillId="4" borderId="0" xfId="8" applyNumberFormat="1" applyFont="1" applyFill="1" applyAlignment="1">
      <alignment horizontal="center"/>
    </xf>
    <xf numFmtId="0" fontId="7" fillId="4" borderId="0" xfId="8" applyFont="1" applyFill="1" applyAlignment="1">
      <alignment horizontal="center"/>
    </xf>
    <xf numFmtId="0" fontId="11" fillId="4" borderId="3" xfId="8" applyFont="1" applyFill="1" applyBorder="1" applyAlignment="1">
      <alignment horizontal="center" vertical="center" wrapText="1"/>
    </xf>
    <xf numFmtId="0" fontId="11" fillId="4" borderId="7" xfId="8" applyFont="1" applyFill="1" applyBorder="1" applyAlignment="1">
      <alignment horizontal="center" vertical="center" wrapText="1"/>
    </xf>
    <xf numFmtId="0" fontId="36" fillId="0" borderId="11" xfId="7" applyFont="1" applyFill="1" applyBorder="1" applyAlignment="1">
      <alignment horizontal="center" vertical="center" wrapText="1"/>
    </xf>
    <xf numFmtId="0" fontId="43" fillId="0" borderId="11" xfId="6" applyFont="1" applyFill="1" applyBorder="1" applyAlignment="1">
      <alignment horizontal="center" vertical="center" wrapText="1"/>
    </xf>
    <xf numFmtId="0" fontId="36" fillId="0" borderId="11" xfId="7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center" vertical="center" wrapText="1"/>
    </xf>
    <xf numFmtId="0" fontId="36" fillId="0" borderId="0" xfId="6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12" xfId="7" applyFont="1" applyFill="1" applyBorder="1" applyAlignment="1">
      <alignment horizontal="center" vertical="center" wrapText="1"/>
    </xf>
    <xf numFmtId="0" fontId="36" fillId="0" borderId="10" xfId="7" applyFont="1" applyFill="1" applyBorder="1" applyAlignment="1">
      <alignment horizontal="center" vertical="center" wrapText="1"/>
    </xf>
    <xf numFmtId="0" fontId="36" fillId="0" borderId="3" xfId="7" applyFont="1" applyFill="1" applyBorder="1" applyAlignment="1">
      <alignment horizontal="center" vertical="center"/>
    </xf>
    <xf numFmtId="0" fontId="36" fillId="0" borderId="4" xfId="7" applyFont="1" applyFill="1" applyBorder="1" applyAlignment="1">
      <alignment horizontal="center" vertical="center"/>
    </xf>
    <xf numFmtId="0" fontId="36" fillId="0" borderId="7" xfId="7" applyFont="1" applyFill="1" applyBorder="1" applyAlignment="1">
      <alignment horizontal="center" vertical="center"/>
    </xf>
    <xf numFmtId="0" fontId="36" fillId="0" borderId="13" xfId="7" applyFont="1" applyFill="1" applyBorder="1" applyAlignment="1">
      <alignment horizontal="center" vertical="center" wrapText="1"/>
    </xf>
    <xf numFmtId="0" fontId="36" fillId="0" borderId="26" xfId="7" applyFont="1" applyFill="1" applyBorder="1" applyAlignment="1">
      <alignment horizontal="center" vertical="center" wrapText="1"/>
    </xf>
    <xf numFmtId="0" fontId="36" fillId="0" borderId="23" xfId="7" applyFont="1" applyFill="1" applyBorder="1" applyAlignment="1">
      <alignment horizontal="center" vertical="center" wrapText="1"/>
    </xf>
    <xf numFmtId="0" fontId="36" fillId="0" borderId="15" xfId="7" applyFont="1" applyFill="1" applyBorder="1" applyAlignment="1">
      <alignment horizontal="center" vertical="center" wrapText="1"/>
    </xf>
    <xf numFmtId="0" fontId="36" fillId="0" borderId="1" xfId="7" applyFont="1" applyFill="1" applyBorder="1" applyAlignment="1">
      <alignment horizontal="center" vertical="center" wrapText="1"/>
    </xf>
    <xf numFmtId="0" fontId="36" fillId="0" borderId="24" xfId="7" applyFont="1" applyFill="1" applyBorder="1" applyAlignment="1">
      <alignment horizontal="center" vertical="center" wrapText="1"/>
    </xf>
    <xf numFmtId="0" fontId="41" fillId="3" borderId="14" xfId="7" applyFont="1" applyFill="1" applyBorder="1" applyAlignment="1">
      <alignment horizontal="right" vertical="center" wrapText="1"/>
    </xf>
    <xf numFmtId="0" fontId="41" fillId="3" borderId="0" xfId="7" applyFont="1" applyFill="1" applyBorder="1" applyAlignment="1">
      <alignment horizontal="right" vertical="center" wrapText="1"/>
    </xf>
    <xf numFmtId="0" fontId="39" fillId="0" borderId="26" xfId="6" applyNumberFormat="1" applyFill="1" applyBorder="1" applyAlignment="1" applyProtection="1">
      <alignment horizontal="center" vertical="center" wrapText="1"/>
    </xf>
    <xf numFmtId="0" fontId="39" fillId="0" borderId="23" xfId="6" applyNumberFormat="1" applyFill="1" applyBorder="1" applyAlignment="1" applyProtection="1">
      <alignment horizontal="center" vertical="center" wrapText="1"/>
    </xf>
    <xf numFmtId="0" fontId="39" fillId="0" borderId="1" xfId="6" applyNumberFormat="1" applyFill="1" applyBorder="1" applyAlignment="1" applyProtection="1">
      <alignment horizontal="center" vertical="center" wrapText="1"/>
    </xf>
    <xf numFmtId="0" fontId="39" fillId="0" borderId="24" xfId="6" applyNumberFormat="1" applyFill="1" applyBorder="1" applyAlignment="1" applyProtection="1">
      <alignment horizontal="center" vertical="center" wrapText="1"/>
    </xf>
    <xf numFmtId="0" fontId="42" fillId="3" borderId="0" xfId="6" applyNumberFormat="1" applyFont="1" applyFill="1" applyBorder="1" applyAlignment="1" applyProtection="1">
      <alignment horizontal="right" vertical="center" wrapText="1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17" fontId="11" fillId="0" borderId="3" xfId="2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2" applyAlignment="1">
      <alignment horizontal="center" vertical="center" wrapText="1"/>
    </xf>
    <xf numFmtId="0" fontId="22" fillId="0" borderId="0" xfId="2" applyFont="1"/>
    <xf numFmtId="0" fontId="5" fillId="0" borderId="0" xfId="2" applyFont="1" applyAlignment="1">
      <alignment horizontal="center" vertical="justify"/>
    </xf>
    <xf numFmtId="0" fontId="3" fillId="0" borderId="8" xfId="2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17" fontId="11" fillId="0" borderId="5" xfId="2" applyNumberFormat="1" applyFont="1" applyBorder="1" applyAlignment="1">
      <alignment horizontal="center"/>
    </xf>
    <xf numFmtId="0" fontId="24" fillId="0" borderId="30" xfId="2" applyFont="1" applyBorder="1" applyAlignment="1">
      <alignment horizontal="center"/>
    </xf>
    <xf numFmtId="0" fontId="24" fillId="0" borderId="0" xfId="2" applyFont="1" applyAlignment="1">
      <alignment horizontal="center"/>
    </xf>
    <xf numFmtId="0" fontId="24" fillId="0" borderId="22" xfId="2" applyFont="1" applyBorder="1" applyAlignment="1">
      <alignment horizontal="center"/>
    </xf>
    <xf numFmtId="0" fontId="3" fillId="0" borderId="30" xfId="2" applyBorder="1" applyAlignment="1">
      <alignment horizontal="left" wrapText="1"/>
    </xf>
    <xf numFmtId="0" fontId="3" fillId="0" borderId="0" xfId="2" applyAlignment="1">
      <alignment horizontal="left" wrapText="1"/>
    </xf>
    <xf numFmtId="0" fontId="23" fillId="0" borderId="27" xfId="2" applyFont="1" applyBorder="1" applyAlignment="1">
      <alignment horizontal="center"/>
    </xf>
    <xf numFmtId="0" fontId="23" fillId="0" borderId="28" xfId="2" applyFont="1" applyBorder="1" applyAlignment="1">
      <alignment horizontal="center"/>
    </xf>
    <xf numFmtId="0" fontId="23" fillId="0" borderId="29" xfId="2" applyFont="1" applyBorder="1" applyAlignment="1">
      <alignment horizontal="center"/>
    </xf>
    <xf numFmtId="0" fontId="3" fillId="0" borderId="30" xfId="2" applyBorder="1" applyAlignment="1">
      <alignment horizontal="center"/>
    </xf>
    <xf numFmtId="0" fontId="3" fillId="0" borderId="0" xfId="2" applyAlignment="1">
      <alignment horizontal="center"/>
    </xf>
    <xf numFmtId="0" fontId="3" fillId="0" borderId="22" xfId="2" applyBorder="1" applyAlignment="1">
      <alignment horizontal="center"/>
    </xf>
    <xf numFmtId="0" fontId="24" fillId="0" borderId="31" xfId="2" applyFont="1" applyBorder="1" applyAlignment="1">
      <alignment horizontal="center"/>
    </xf>
    <xf numFmtId="0" fontId="24" fillId="0" borderId="16" xfId="2" applyFont="1" applyBorder="1" applyAlignment="1">
      <alignment horizontal="center"/>
    </xf>
    <xf numFmtId="0" fontId="24" fillId="0" borderId="18" xfId="2" applyFont="1" applyBorder="1" applyAlignment="1">
      <alignment horizontal="center"/>
    </xf>
    <xf numFmtId="0" fontId="24" fillId="0" borderId="27" xfId="2" applyFont="1" applyBorder="1" applyAlignment="1">
      <alignment horizontal="center"/>
    </xf>
    <xf numFmtId="0" fontId="24" fillId="0" borderId="28" xfId="2" applyFont="1" applyBorder="1" applyAlignment="1">
      <alignment horizontal="center"/>
    </xf>
    <xf numFmtId="0" fontId="24" fillId="0" borderId="30" xfId="2" applyFont="1" applyBorder="1" applyAlignment="1">
      <alignment horizontal="justify"/>
    </xf>
    <xf numFmtId="0" fontId="24" fillId="0" borderId="0" xfId="2" applyFont="1" applyAlignment="1">
      <alignment horizontal="justify"/>
    </xf>
    <xf numFmtId="0" fontId="3" fillId="0" borderId="31" xfId="2" applyBorder="1" applyAlignment="1">
      <alignment horizontal="center"/>
    </xf>
    <xf numFmtId="0" fontId="3" fillId="0" borderId="16" xfId="2" applyBorder="1" applyAlignment="1">
      <alignment horizontal="center"/>
    </xf>
    <xf numFmtId="0" fontId="3" fillId="0" borderId="18" xfId="2" applyBorder="1" applyAlignment="1">
      <alignment horizontal="center"/>
    </xf>
    <xf numFmtId="0" fontId="24" fillId="0" borderId="29" xfId="2" applyFont="1" applyBorder="1" applyAlignment="1">
      <alignment horizontal="center"/>
    </xf>
    <xf numFmtId="0" fontId="24" fillId="0" borderId="30" xfId="2" applyFont="1" applyBorder="1" applyAlignment="1">
      <alignment horizontal="center" vertical="top"/>
    </xf>
    <xf numFmtId="0" fontId="24" fillId="0" borderId="0" xfId="2" applyFont="1" applyAlignment="1">
      <alignment horizontal="center" vertical="top"/>
    </xf>
    <xf numFmtId="0" fontId="24" fillId="0" borderId="22" xfId="2" applyFont="1" applyBorder="1" applyAlignment="1">
      <alignment horizontal="center" vertical="top"/>
    </xf>
    <xf numFmtId="0" fontId="24" fillId="0" borderId="30" xfId="2" applyFont="1" applyBorder="1" applyAlignment="1">
      <alignment horizontal="left" vertical="top" wrapText="1"/>
    </xf>
    <xf numFmtId="0" fontId="24" fillId="0" borderId="0" xfId="2" applyFont="1" applyAlignment="1">
      <alignment horizontal="left" vertical="top" wrapText="1"/>
    </xf>
    <xf numFmtId="0" fontId="24" fillId="0" borderId="30" xfId="2" applyFont="1" applyBorder="1" applyAlignment="1">
      <alignment horizontal="justify" vertical="top" wrapText="1"/>
    </xf>
    <xf numFmtId="0" fontId="24" fillId="0" borderId="0" xfId="2" applyFont="1" applyAlignment="1">
      <alignment horizontal="justify" vertical="top" wrapText="1"/>
    </xf>
    <xf numFmtId="0" fontId="23" fillId="0" borderId="27" xfId="2" applyFont="1" applyBorder="1" applyAlignment="1">
      <alignment horizontal="center" vertical="top"/>
    </xf>
    <xf numFmtId="0" fontId="23" fillId="0" borderId="28" xfId="2" applyFont="1" applyBorder="1" applyAlignment="1">
      <alignment horizontal="center" vertical="top"/>
    </xf>
    <xf numFmtId="0" fontId="23" fillId="0" borderId="29" xfId="2" applyFont="1" applyBorder="1" applyAlignment="1">
      <alignment horizontal="center" vertical="top"/>
    </xf>
    <xf numFmtId="0" fontId="3" fillId="0" borderId="30" xfId="2" applyBorder="1" applyAlignment="1">
      <alignment horizontal="center" vertical="top"/>
    </xf>
    <xf numFmtId="0" fontId="3" fillId="0" borderId="0" xfId="2" applyAlignment="1">
      <alignment horizontal="center" vertical="top"/>
    </xf>
    <xf numFmtId="0" fontId="3" fillId="0" borderId="22" xfId="2" applyBorder="1" applyAlignment="1">
      <alignment horizontal="center" vertical="top"/>
    </xf>
    <xf numFmtId="0" fontId="24" fillId="0" borderId="31" xfId="2" applyFont="1" applyBorder="1" applyAlignment="1">
      <alignment horizontal="center" vertical="top"/>
    </xf>
    <xf numFmtId="0" fontId="24" fillId="0" borderId="16" xfId="2" applyFont="1" applyBorder="1" applyAlignment="1">
      <alignment horizontal="center" vertical="top"/>
    </xf>
    <xf numFmtId="0" fontId="24" fillId="0" borderId="18" xfId="2" applyFont="1" applyBorder="1" applyAlignment="1">
      <alignment horizontal="center" vertical="top"/>
    </xf>
    <xf numFmtId="0" fontId="24" fillId="0" borderId="27" xfId="2" applyFont="1" applyBorder="1" applyAlignment="1">
      <alignment horizontal="center" vertical="top"/>
    </xf>
    <xf numFmtId="0" fontId="24" fillId="0" borderId="28" xfId="2" applyFont="1" applyBorder="1" applyAlignment="1">
      <alignment horizontal="center" vertical="top"/>
    </xf>
    <xf numFmtId="0" fontId="11" fillId="0" borderId="10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9" fillId="0" borderId="0" xfId="2" applyFont="1"/>
    <xf numFmtId="0" fontId="3" fillId="5" borderId="0" xfId="2" applyFill="1" applyAlignment="1">
      <alignment vertical="center"/>
    </xf>
    <xf numFmtId="167" fontId="3" fillId="5" borderId="0" xfId="2" applyNumberFormat="1" applyFill="1"/>
    <xf numFmtId="43" fontId="2" fillId="5" borderId="0" xfId="3" applyFont="1" applyFill="1" applyAlignment="1">
      <alignment horizontal="center"/>
    </xf>
    <xf numFmtId="0" fontId="3" fillId="5" borderId="0" xfId="2" applyFill="1" applyAlignment="1">
      <alignment vertical="center" wrapText="1"/>
    </xf>
    <xf numFmtId="0" fontId="3" fillId="5" borderId="0" xfId="2" applyFill="1"/>
    <xf numFmtId="43" fontId="3" fillId="5" borderId="0" xfId="3" applyFill="1" applyAlignment="1"/>
    <xf numFmtId="0" fontId="3" fillId="5" borderId="0" xfId="2" applyFill="1" applyAlignment="1">
      <alignment vertical="top"/>
    </xf>
    <xf numFmtId="43" fontId="2" fillId="5" borderId="0" xfId="3" applyFont="1" applyFill="1" applyAlignment="1">
      <alignment horizontal="center" vertical="top"/>
    </xf>
  </cellXfs>
  <cellStyles count="17">
    <cellStyle name="=C:\WINNT\SYSTEM32\COMMAND.COM" xfId="14"/>
    <cellStyle name="Millares" xfId="1" builtinId="3"/>
    <cellStyle name="Millares 2" xfId="3"/>
    <cellStyle name="Millares 21" xfId="5"/>
    <cellStyle name="Millares 3" xfId="10"/>
    <cellStyle name="Moneda" xfId="11" builtinId="4"/>
    <cellStyle name="Normal" xfId="0" builtinId="0"/>
    <cellStyle name="Normal 10" xfId="2"/>
    <cellStyle name="Normal 2" xfId="4"/>
    <cellStyle name="Normal 2 2" xfId="7"/>
    <cellStyle name="Normal 2 3" xfId="12"/>
    <cellStyle name="Normal 2 3 3" xfId="15"/>
    <cellStyle name="Normal 26" xfId="8"/>
    <cellStyle name="Normal 3" xfId="6"/>
    <cellStyle name="Normal 3 2" xfId="13"/>
    <cellStyle name="Normal 4" xfId="9"/>
    <cellStyle name="Normal_DEUDA-DICIEMBRE-200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7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externalLink" Target="externalLinks/externalLink8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342900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6344562-D850-47E7-8BD3-22E4CFD5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0"/>
          <a:ext cx="14097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0</xdr:rowOff>
    </xdr:from>
    <xdr:to>
      <xdr:col>9</xdr:col>
      <xdr:colOff>190500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4598A63-DE84-4242-980B-90DB8235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4097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0</xdr:rowOff>
    </xdr:from>
    <xdr:to>
      <xdr:col>9</xdr:col>
      <xdr:colOff>190500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C068A1-B314-4680-95E4-752EB1C0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4097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NGELE~1/AppData/Local/Temp/Rar$DI89.768/Users/carlos_leong/Desktop/Cuadros%20Deuda/Dic-10/16%20MICH%2003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INGRESOS\CUADROS%20DE%20INGRESOS%20ENE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1 "/>
      <sheetName val="INGR 2 "/>
      <sheetName val="INGR 3"/>
      <sheetName val="INGR 4 "/>
      <sheetName val="INGR 5"/>
      <sheetName val="INGR 6"/>
      <sheetName val="INGR 7"/>
      <sheetName val="INGR 9"/>
      <sheetName val="INGR 10"/>
      <sheetName val="INGR 11"/>
      <sheetName val="INGR 12"/>
      <sheetName val="INGR 13"/>
    </sheetNames>
    <sheetDataSet>
      <sheetData sheetId="0">
        <row r="13">
          <cell r="D13">
            <v>3480288883.6100001</v>
          </cell>
        </row>
        <row r="24">
          <cell r="D24">
            <v>21564003371</v>
          </cell>
        </row>
        <row r="26">
          <cell r="D26">
            <v>45822352982.75</v>
          </cell>
        </row>
        <row r="28">
          <cell r="D28">
            <v>3720549056.0500002</v>
          </cell>
        </row>
        <row r="30">
          <cell r="D30">
            <v>1127151153</v>
          </cell>
        </row>
        <row r="32">
          <cell r="D32">
            <v>40769647</v>
          </cell>
        </row>
        <row r="34">
          <cell r="D34">
            <v>2624929340.0999999</v>
          </cell>
        </row>
        <row r="37">
          <cell r="D37">
            <v>66908892.170000002</v>
          </cell>
        </row>
        <row r="39">
          <cell r="D39">
            <v>1760871632.0999999</v>
          </cell>
        </row>
      </sheetData>
      <sheetData sheetId="1"/>
      <sheetData sheetId="2">
        <row r="8">
          <cell r="B8">
            <v>1468762403</v>
          </cell>
          <cell r="C8">
            <v>1353843386</v>
          </cell>
          <cell r="D8">
            <v>1509184337</v>
          </cell>
        </row>
      </sheetData>
      <sheetData sheetId="3">
        <row r="10">
          <cell r="C10">
            <v>0</v>
          </cell>
          <cell r="D10">
            <v>0</v>
          </cell>
        </row>
        <row r="12">
          <cell r="B12">
            <v>1425326023.22</v>
          </cell>
          <cell r="C12">
            <v>1608751772</v>
          </cell>
          <cell r="D12">
            <v>1757858702.0200002</v>
          </cell>
        </row>
        <row r="14">
          <cell r="B14">
            <v>241129501.24000001</v>
          </cell>
          <cell r="C14">
            <v>112700000</v>
          </cell>
          <cell r="D14">
            <v>99437230.909999996</v>
          </cell>
        </row>
        <row r="16">
          <cell r="B16">
            <v>804068538.69000006</v>
          </cell>
          <cell r="C16">
            <v>17443091</v>
          </cell>
          <cell r="D16">
            <v>113808613.68000001</v>
          </cell>
        </row>
      </sheetData>
      <sheetData sheetId="4">
        <row r="76">
          <cell r="D76">
            <v>1757858702.0200002</v>
          </cell>
        </row>
      </sheetData>
      <sheetData sheetId="5">
        <row r="25">
          <cell r="C25">
            <v>99437230.909999996</v>
          </cell>
        </row>
      </sheetData>
      <sheetData sheetId="6">
        <row r="24">
          <cell r="D24">
            <v>113808613.68000001</v>
          </cell>
        </row>
      </sheetData>
      <sheetData sheetId="7">
        <row r="10">
          <cell r="B10">
            <v>21486343948</v>
          </cell>
          <cell r="C10">
            <v>22605149368</v>
          </cell>
          <cell r="D10">
            <v>21564003371</v>
          </cell>
        </row>
        <row r="18">
          <cell r="B18">
            <v>44696127824.229996</v>
          </cell>
          <cell r="C18">
            <v>44086171469</v>
          </cell>
          <cell r="D18">
            <v>45822352982.75</v>
          </cell>
        </row>
        <row r="30">
          <cell r="B30">
            <v>6664217554.0799999</v>
          </cell>
          <cell r="C30">
            <v>3209829637</v>
          </cell>
          <cell r="D30">
            <v>3720549056.0500002</v>
          </cell>
        </row>
        <row r="33">
          <cell r="B33">
            <v>705499318.75999999</v>
          </cell>
          <cell r="C33">
            <v>733998007</v>
          </cell>
          <cell r="D33">
            <v>1127151153</v>
          </cell>
        </row>
        <row r="52">
          <cell r="B52">
            <v>3430403</v>
          </cell>
          <cell r="C52">
            <v>3456127</v>
          </cell>
          <cell r="D52">
            <v>40769647</v>
          </cell>
        </row>
        <row r="56">
          <cell r="B56">
            <v>2558456611.5</v>
          </cell>
          <cell r="C56">
            <v>2462641131</v>
          </cell>
          <cell r="D56">
            <v>2624929340.0999999</v>
          </cell>
        </row>
      </sheetData>
      <sheetData sheetId="8">
        <row r="9">
          <cell r="B9">
            <v>17457814306</v>
          </cell>
          <cell r="C9">
            <v>18622640618</v>
          </cell>
          <cell r="D9">
            <v>17292115096</v>
          </cell>
        </row>
        <row r="10">
          <cell r="B10">
            <v>1307576806</v>
          </cell>
          <cell r="C10">
            <v>1365134663</v>
          </cell>
          <cell r="D10">
            <v>1436751469</v>
          </cell>
        </row>
        <row r="11">
          <cell r="B11">
            <v>225792113</v>
          </cell>
          <cell r="C11">
            <v>223095824</v>
          </cell>
          <cell r="D11">
            <v>274743495</v>
          </cell>
        </row>
        <row r="12">
          <cell r="B12">
            <v>828692290</v>
          </cell>
          <cell r="C12">
            <v>899580057</v>
          </cell>
          <cell r="D12">
            <v>970151851</v>
          </cell>
        </row>
        <row r="13">
          <cell r="B13">
            <v>425550045</v>
          </cell>
          <cell r="C13">
            <v>535074792</v>
          </cell>
          <cell r="D13">
            <v>423545275</v>
          </cell>
        </row>
        <row r="14">
          <cell r="B14">
            <v>1240918388</v>
          </cell>
          <cell r="C14">
            <v>959623414</v>
          </cell>
          <cell r="D14">
            <v>1166696185</v>
          </cell>
        </row>
      </sheetData>
      <sheetData sheetId="9">
        <row r="9">
          <cell r="B9">
            <v>24993526329.290001</v>
          </cell>
          <cell r="C9">
            <v>24551912509</v>
          </cell>
          <cell r="D9">
            <v>25973584259.700001</v>
          </cell>
        </row>
        <row r="10">
          <cell r="B10">
            <v>4848651013.1700001</v>
          </cell>
          <cell r="C10">
            <v>4962566763</v>
          </cell>
          <cell r="D10">
            <v>5055665992.1499996</v>
          </cell>
        </row>
        <row r="12">
          <cell r="B12">
            <v>7216141079</v>
          </cell>
          <cell r="C12">
            <v>7131745570</v>
          </cell>
          <cell r="D12">
            <v>7131745570</v>
          </cell>
        </row>
        <row r="13">
          <cell r="B13">
            <v>995343317</v>
          </cell>
          <cell r="C13">
            <v>983702295</v>
          </cell>
          <cell r="D13">
            <v>983702295</v>
          </cell>
        </row>
        <row r="14">
          <cell r="B14">
            <v>2791310178</v>
          </cell>
          <cell r="C14">
            <v>2749536223</v>
          </cell>
          <cell r="D14">
            <v>2742756136</v>
          </cell>
        </row>
        <row r="15">
          <cell r="B15">
            <v>1471293913</v>
          </cell>
          <cell r="C15">
            <v>1353996650</v>
          </cell>
          <cell r="D15">
            <v>1529385092</v>
          </cell>
        </row>
        <row r="16">
          <cell r="B16">
            <v>160141009.77000001</v>
          </cell>
          <cell r="C16">
            <v>164211566</v>
          </cell>
          <cell r="D16">
            <v>167122617.90000001</v>
          </cell>
        </row>
        <row r="17">
          <cell r="B17">
            <v>205022957</v>
          </cell>
          <cell r="C17">
            <v>217550905</v>
          </cell>
          <cell r="D17">
            <v>211953379</v>
          </cell>
        </row>
        <row r="18">
          <cell r="B18">
            <v>2014698028</v>
          </cell>
          <cell r="C18">
            <v>1970948988</v>
          </cell>
          <cell r="D18">
            <v>2026437641</v>
          </cell>
        </row>
      </sheetData>
      <sheetData sheetId="10">
        <row r="12">
          <cell r="B12">
            <v>77429325</v>
          </cell>
          <cell r="C12">
            <v>78098941</v>
          </cell>
          <cell r="D12">
            <v>124344216</v>
          </cell>
        </row>
        <row r="13">
          <cell r="B13">
            <v>113922426</v>
          </cell>
          <cell r="C13">
            <v>113837251</v>
          </cell>
          <cell r="D13">
            <v>426958034</v>
          </cell>
        </row>
        <row r="15">
          <cell r="B15">
            <v>4007606</v>
          </cell>
          <cell r="C15">
            <v>10834593</v>
          </cell>
          <cell r="D15">
            <v>5348076</v>
          </cell>
        </row>
        <row r="16">
          <cell r="B16">
            <v>1278054.76</v>
          </cell>
          <cell r="C16">
            <v>807182</v>
          </cell>
          <cell r="D16">
            <v>1517503</v>
          </cell>
        </row>
        <row r="17">
          <cell r="B17">
            <v>0</v>
          </cell>
          <cell r="C17">
            <v>0</v>
          </cell>
          <cell r="D17">
            <v>16284</v>
          </cell>
        </row>
        <row r="18">
          <cell r="B18">
            <v>3932993</v>
          </cell>
          <cell r="C18">
            <v>5201312</v>
          </cell>
          <cell r="D18">
            <v>7513953</v>
          </cell>
        </row>
        <row r="19">
          <cell r="B19">
            <v>37998081</v>
          </cell>
          <cell r="C19">
            <v>34332871</v>
          </cell>
          <cell r="D19">
            <v>53107691</v>
          </cell>
        </row>
        <row r="20">
          <cell r="B20">
            <v>22621991</v>
          </cell>
          <cell r="C20">
            <v>11383033</v>
          </cell>
          <cell r="D20">
            <v>41136294</v>
          </cell>
        </row>
        <row r="21">
          <cell r="B21">
            <v>397829749</v>
          </cell>
          <cell r="C21">
            <v>437673494</v>
          </cell>
          <cell r="D21">
            <v>422728624</v>
          </cell>
        </row>
        <row r="22">
          <cell r="B22">
            <v>2949138</v>
          </cell>
          <cell r="C22">
            <v>1</v>
          </cell>
          <cell r="D22">
            <v>0</v>
          </cell>
        </row>
        <row r="23">
          <cell r="B23">
            <v>33739332</v>
          </cell>
          <cell r="C23">
            <v>34838232</v>
          </cell>
          <cell r="D23">
            <v>34862856</v>
          </cell>
        </row>
        <row r="24">
          <cell r="B24">
            <v>9745854</v>
          </cell>
          <cell r="C24">
            <v>6991097</v>
          </cell>
          <cell r="D24">
            <v>9615228</v>
          </cell>
        </row>
        <row r="25">
          <cell r="B25">
            <v>10523</v>
          </cell>
          <cell r="C25">
            <v>0</v>
          </cell>
          <cell r="D25">
            <v>2394</v>
          </cell>
        </row>
        <row r="26">
          <cell r="B26">
            <v>34246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</sheetData>
      <sheetData sheetId="11">
        <row r="8">
          <cell r="B8">
            <v>80471743.959999993</v>
          </cell>
          <cell r="C8">
            <v>1</v>
          </cell>
          <cell r="D8">
            <v>66908892.170000002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baseColWidth="10" defaultRowHeight="12.75" x14ac:dyDescent="0.2"/>
  <cols>
    <col min="1" max="16384" width="11.42578125" style="826"/>
  </cols>
  <sheetData>
    <row r="1" spans="1:15" ht="15" x14ac:dyDescent="0.2">
      <c r="A1" s="825" t="s">
        <v>2223</v>
      </c>
      <c r="N1" s="836">
        <v>44631</v>
      </c>
    </row>
    <row r="2" spans="1:15" ht="15" x14ac:dyDescent="0.2">
      <c r="A2" s="827" t="s">
        <v>3036</v>
      </c>
    </row>
    <row r="3" spans="1:15" ht="15" x14ac:dyDescent="0.2">
      <c r="A3" s="825" t="s">
        <v>2225</v>
      </c>
      <c r="N3" s="837" t="s">
        <v>3035</v>
      </c>
    </row>
    <row r="4" spans="1:15" ht="15" x14ac:dyDescent="0.2">
      <c r="A4" s="827" t="s">
        <v>3050</v>
      </c>
    </row>
    <row r="7" spans="1:15" x14ac:dyDescent="0.2">
      <c r="M7" s="841">
        <v>0.630891203703704</v>
      </c>
    </row>
    <row r="11" spans="1:15" x14ac:dyDescent="0.2">
      <c r="A11" s="828" t="s">
        <v>2228</v>
      </c>
      <c r="H11" s="829" t="s">
        <v>703</v>
      </c>
      <c r="I11" s="829" t="s">
        <v>704</v>
      </c>
      <c r="J11" s="829" t="s">
        <v>705</v>
      </c>
      <c r="K11" s="829" t="s">
        <v>706</v>
      </c>
      <c r="L11" s="829" t="s">
        <v>2230</v>
      </c>
      <c r="M11" s="829" t="s">
        <v>3051</v>
      </c>
      <c r="N11" s="829" t="s">
        <v>3051</v>
      </c>
    </row>
    <row r="12" spans="1:15" x14ac:dyDescent="0.2">
      <c r="H12" s="829" t="s">
        <v>3039</v>
      </c>
      <c r="I12" s="829" t="s">
        <v>3052</v>
      </c>
      <c r="J12" s="829" t="s">
        <v>3052</v>
      </c>
      <c r="K12" s="829" t="s">
        <v>3052</v>
      </c>
      <c r="L12" s="829" t="s">
        <v>3052</v>
      </c>
      <c r="M12" s="829" t="s">
        <v>3053</v>
      </c>
      <c r="N12" s="829" t="s">
        <v>3040</v>
      </c>
    </row>
    <row r="14" spans="1:15" x14ac:dyDescent="0.2">
      <c r="A14" s="842">
        <v>1</v>
      </c>
      <c r="B14" s="831" t="s">
        <v>349</v>
      </c>
      <c r="H14" s="834">
        <v>14444055677.290001</v>
      </c>
      <c r="I14" s="834">
        <v>14882685982.01</v>
      </c>
      <c r="J14" s="834">
        <v>14136510315.15</v>
      </c>
      <c r="K14" s="834">
        <v>14008608423.870001</v>
      </c>
      <c r="L14" s="834">
        <v>13994339505.75</v>
      </c>
      <c r="M14" s="834">
        <v>746175666.86000001</v>
      </c>
      <c r="N14" s="834">
        <v>874077558.13999999</v>
      </c>
      <c r="O14" s="834">
        <v>888346476.25999999</v>
      </c>
    </row>
    <row r="16" spans="1:15" x14ac:dyDescent="0.2">
      <c r="A16" s="843" t="s">
        <v>3043</v>
      </c>
      <c r="B16" s="844" t="s">
        <v>351</v>
      </c>
      <c r="H16" s="833">
        <v>4555655530.9200001</v>
      </c>
      <c r="I16" s="833">
        <v>4427435616.6599998</v>
      </c>
      <c r="J16" s="833">
        <v>4427409572.1000004</v>
      </c>
      <c r="K16" s="833">
        <v>4427409572.1000004</v>
      </c>
      <c r="L16" s="833">
        <v>4427409572.1000004</v>
      </c>
      <c r="M16" s="833">
        <v>26044.560000000001</v>
      </c>
      <c r="N16" s="833">
        <v>26044.560000000001</v>
      </c>
      <c r="O16" s="833">
        <v>26044.560000000001</v>
      </c>
    </row>
    <row r="17" spans="1:15" x14ac:dyDescent="0.2">
      <c r="A17" s="843" t="s">
        <v>2240</v>
      </c>
      <c r="B17" s="844" t="s">
        <v>380</v>
      </c>
      <c r="H17" s="833">
        <v>310189604.25999999</v>
      </c>
      <c r="I17" s="833">
        <v>388265163.12</v>
      </c>
      <c r="J17" s="833">
        <v>385311549.48000002</v>
      </c>
      <c r="K17" s="833">
        <v>371397819.04000002</v>
      </c>
      <c r="L17" s="833">
        <v>369875689.07999998</v>
      </c>
      <c r="M17" s="833">
        <v>2953613.64</v>
      </c>
      <c r="N17" s="833">
        <v>16867344.079999998</v>
      </c>
      <c r="O17" s="833">
        <v>18389474.039999999</v>
      </c>
    </row>
    <row r="18" spans="1:15" x14ac:dyDescent="0.2">
      <c r="A18" s="843" t="s">
        <v>3044</v>
      </c>
      <c r="B18" s="844" t="s">
        <v>353</v>
      </c>
      <c r="H18" s="833">
        <v>931287211.72000003</v>
      </c>
      <c r="I18" s="833">
        <v>1143293181.96</v>
      </c>
      <c r="J18" s="833">
        <v>1140417043.04</v>
      </c>
      <c r="K18" s="833">
        <v>1136128632.8099999</v>
      </c>
      <c r="L18" s="833">
        <v>1131588637.8599999</v>
      </c>
      <c r="M18" s="833">
        <v>2876138.92</v>
      </c>
      <c r="N18" s="833">
        <v>7164549.1500000004</v>
      </c>
      <c r="O18" s="833">
        <v>11704544.1</v>
      </c>
    </row>
    <row r="19" spans="1:15" x14ac:dyDescent="0.2">
      <c r="A19" s="843" t="s">
        <v>3045</v>
      </c>
      <c r="B19" s="844" t="s">
        <v>355</v>
      </c>
      <c r="H19" s="833">
        <v>8646923330.3899994</v>
      </c>
      <c r="I19" s="833">
        <v>8923692020.2700005</v>
      </c>
      <c r="J19" s="833">
        <v>8183372150.5299997</v>
      </c>
      <c r="K19" s="833">
        <v>8073672399.9200001</v>
      </c>
      <c r="L19" s="833">
        <v>8065465606.71</v>
      </c>
      <c r="M19" s="833">
        <v>740319869.74000001</v>
      </c>
      <c r="N19" s="833">
        <v>850019620.35000002</v>
      </c>
      <c r="O19" s="833">
        <v>858226413.55999994</v>
      </c>
    </row>
    <row r="21" spans="1:15" x14ac:dyDescent="0.2">
      <c r="A21" s="842">
        <v>2</v>
      </c>
      <c r="B21" s="831" t="s">
        <v>363</v>
      </c>
      <c r="H21" s="834">
        <v>296353763.80000001</v>
      </c>
      <c r="I21" s="834">
        <v>501763740.55000001</v>
      </c>
      <c r="J21" s="834">
        <v>495033534.91000003</v>
      </c>
      <c r="K21" s="834">
        <v>426616067.60000002</v>
      </c>
      <c r="L21" s="834">
        <v>426615506.60000002</v>
      </c>
      <c r="M21" s="834">
        <v>6730205.6399999997</v>
      </c>
      <c r="N21" s="834">
        <v>75147672.950000003</v>
      </c>
      <c r="O21" s="834">
        <v>75148233.950000003</v>
      </c>
    </row>
    <row r="23" spans="1:15" x14ac:dyDescent="0.2">
      <c r="A23" s="843" t="s">
        <v>3046</v>
      </c>
      <c r="B23" s="844" t="s">
        <v>365</v>
      </c>
      <c r="H23" s="833">
        <v>2796563.2</v>
      </c>
      <c r="I23" s="833">
        <v>53326824.329999998</v>
      </c>
      <c r="J23" s="833">
        <v>53286386.299999997</v>
      </c>
      <c r="K23" s="833">
        <v>52366541.469999999</v>
      </c>
      <c r="L23" s="833">
        <v>52366541.469999999</v>
      </c>
      <c r="M23" s="833">
        <v>40438.03</v>
      </c>
      <c r="N23" s="833">
        <v>960282.86</v>
      </c>
      <c r="O23" s="833">
        <v>960282.86</v>
      </c>
    </row>
    <row r="24" spans="1:15" x14ac:dyDescent="0.2">
      <c r="A24" s="843" t="s">
        <v>3047</v>
      </c>
      <c r="B24" s="844" t="s">
        <v>366</v>
      </c>
      <c r="H24" s="833">
        <v>293557200.60000002</v>
      </c>
      <c r="I24" s="833">
        <v>448436916.22000003</v>
      </c>
      <c r="J24" s="833">
        <v>441747148.61000001</v>
      </c>
      <c r="K24" s="833">
        <v>374249526.13</v>
      </c>
      <c r="L24" s="833">
        <v>374248965.13</v>
      </c>
      <c r="M24" s="833">
        <v>6689767.6100000003</v>
      </c>
      <c r="N24" s="833">
        <v>74187390.090000004</v>
      </c>
      <c r="O24" s="833">
        <v>74187951.090000004</v>
      </c>
    </row>
    <row r="26" spans="1:15" x14ac:dyDescent="0.2">
      <c r="A26" s="842">
        <v>3</v>
      </c>
      <c r="B26" s="831" t="s">
        <v>371</v>
      </c>
      <c r="H26" s="834">
        <v>735516027.64999998</v>
      </c>
      <c r="I26" s="834">
        <v>643913037.24000001</v>
      </c>
      <c r="J26" s="834">
        <v>643913037.24000001</v>
      </c>
      <c r="K26" s="834">
        <v>643756999.52999997</v>
      </c>
      <c r="L26" s="834">
        <v>643756999.52999997</v>
      </c>
      <c r="M26" s="834">
        <v>0</v>
      </c>
      <c r="N26" s="834">
        <v>156037.71</v>
      </c>
      <c r="O26" s="834">
        <v>156037.71</v>
      </c>
    </row>
    <row r="28" spans="1:15" x14ac:dyDescent="0.2">
      <c r="A28" s="843" t="s">
        <v>3048</v>
      </c>
      <c r="B28" s="844" t="s">
        <v>372</v>
      </c>
      <c r="H28" s="833">
        <v>735516027.64999998</v>
      </c>
      <c r="I28" s="833">
        <v>643913037.24000001</v>
      </c>
      <c r="J28" s="833">
        <v>643913037.24000001</v>
      </c>
      <c r="K28" s="833">
        <v>643756999.52999997</v>
      </c>
      <c r="L28" s="833">
        <v>643756999.52999997</v>
      </c>
      <c r="M28" s="833">
        <v>0</v>
      </c>
      <c r="N28" s="833">
        <v>156037.71</v>
      </c>
      <c r="O28" s="833">
        <v>156037.71</v>
      </c>
    </row>
    <row r="30" spans="1:15" x14ac:dyDescent="0.2">
      <c r="A30" s="842">
        <v>4</v>
      </c>
      <c r="B30" s="831" t="s">
        <v>374</v>
      </c>
      <c r="H30" s="834">
        <v>555955988.25999999</v>
      </c>
      <c r="I30" s="834">
        <v>515453627.54000002</v>
      </c>
      <c r="J30" s="834">
        <v>515453627.54000002</v>
      </c>
      <c r="K30" s="834">
        <v>515453627.45999998</v>
      </c>
      <c r="L30" s="834">
        <v>515453627.45999998</v>
      </c>
      <c r="M30" s="834">
        <v>0</v>
      </c>
      <c r="N30" s="834">
        <v>0.08</v>
      </c>
      <c r="O30" s="834">
        <v>0.08</v>
      </c>
    </row>
    <row r="32" spans="1:15" x14ac:dyDescent="0.2">
      <c r="A32" s="843" t="s">
        <v>3045</v>
      </c>
      <c r="B32" s="844" t="s">
        <v>355</v>
      </c>
      <c r="H32" s="833">
        <v>555955988.25999999</v>
      </c>
      <c r="I32" s="833">
        <v>515453627.54000002</v>
      </c>
      <c r="J32" s="833">
        <v>515453627.54000002</v>
      </c>
      <c r="K32" s="833">
        <v>515453627.45999998</v>
      </c>
      <c r="L32" s="833">
        <v>515453627.45999998</v>
      </c>
      <c r="M32" s="833">
        <v>0</v>
      </c>
      <c r="N32" s="833">
        <v>0.08</v>
      </c>
      <c r="O32" s="833">
        <v>0.08</v>
      </c>
    </row>
    <row r="34" spans="1:15" x14ac:dyDescent="0.2">
      <c r="E34" s="845" t="s">
        <v>348</v>
      </c>
      <c r="H34" s="834">
        <v>16031881457</v>
      </c>
      <c r="I34" s="834">
        <v>16543816387.34</v>
      </c>
      <c r="J34" s="834">
        <v>15790910514.84</v>
      </c>
      <c r="K34" s="834">
        <v>15594435118.459999</v>
      </c>
      <c r="L34" s="834">
        <v>15580165639.34</v>
      </c>
      <c r="M34" s="834">
        <v>752905872.5</v>
      </c>
      <c r="N34" s="834">
        <v>949381268.88</v>
      </c>
      <c r="O34" s="834">
        <v>963650748</v>
      </c>
    </row>
    <row r="36" spans="1:15" x14ac:dyDescent="0.2">
      <c r="A36" s="835" t="s">
        <v>3054</v>
      </c>
    </row>
  </sheetData>
  <pageMargins left="0.39370078740157477" right="0.19719757252565651" top="0.39370078740157477" bottom="0.19719757252565651" header="1.1126239316962329E-308" footer="0.19719757252565651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zoomScale="130" zoomScaleNormal="130" workbookViewId="0">
      <selection activeCell="A480" sqref="A480"/>
    </sheetView>
  </sheetViews>
  <sheetFormatPr baseColWidth="10" defaultRowHeight="12.75" x14ac:dyDescent="0.2"/>
  <cols>
    <col min="1" max="16384" width="11.42578125" style="826"/>
  </cols>
  <sheetData>
    <row r="1" spans="1:12" ht="15" x14ac:dyDescent="0.2">
      <c r="A1" s="825" t="s">
        <v>2223</v>
      </c>
    </row>
    <row r="2" spans="1:12" ht="15" x14ac:dyDescent="0.2">
      <c r="A2" s="827" t="s">
        <v>3036</v>
      </c>
    </row>
    <row r="3" spans="1:12" ht="15" x14ac:dyDescent="0.2">
      <c r="A3" s="825" t="s">
        <v>2225</v>
      </c>
    </row>
    <row r="4" spans="1:12" ht="15" x14ac:dyDescent="0.2">
      <c r="A4" s="827" t="s">
        <v>3037</v>
      </c>
    </row>
    <row r="10" spans="1:12" x14ac:dyDescent="0.2">
      <c r="A10" s="838" t="s">
        <v>2228</v>
      </c>
      <c r="F10" s="829" t="s">
        <v>703</v>
      </c>
      <c r="G10" s="829" t="s">
        <v>704</v>
      </c>
      <c r="H10" s="829" t="s">
        <v>705</v>
      </c>
      <c r="I10" s="829" t="s">
        <v>706</v>
      </c>
      <c r="J10" s="829" t="s">
        <v>2230</v>
      </c>
      <c r="K10" s="829" t="s">
        <v>3038</v>
      </c>
      <c r="L10" s="829" t="s">
        <v>3038</v>
      </c>
    </row>
    <row r="11" spans="1:12" x14ac:dyDescent="0.2">
      <c r="F11" s="829" t="s">
        <v>3039</v>
      </c>
      <c r="G11" s="829" t="s">
        <v>3039</v>
      </c>
      <c r="H11" s="829" t="s">
        <v>3039</v>
      </c>
      <c r="I11" s="829" t="s">
        <v>3039</v>
      </c>
      <c r="J11" s="829" t="s">
        <v>3039</v>
      </c>
      <c r="K11" s="829" t="s">
        <v>3040</v>
      </c>
      <c r="L11" s="829" t="s">
        <v>3041</v>
      </c>
    </row>
    <row r="12" spans="1:12" x14ac:dyDescent="0.2">
      <c r="A12" s="831" t="s">
        <v>3042</v>
      </c>
      <c r="B12" s="831" t="s">
        <v>564</v>
      </c>
      <c r="F12" s="839">
        <v>16031881457</v>
      </c>
      <c r="G12" s="839">
        <v>16543816387.34</v>
      </c>
      <c r="H12" s="839">
        <v>15790910514.84</v>
      </c>
      <c r="I12" s="839">
        <v>15594435118.459999</v>
      </c>
      <c r="J12" s="839">
        <v>15580165639.34</v>
      </c>
      <c r="K12" s="834">
        <v>949381268.88</v>
      </c>
      <c r="L12" s="834">
        <v>963650748</v>
      </c>
    </row>
    <row r="14" spans="1:12" x14ac:dyDescent="0.2">
      <c r="A14" s="831" t="s">
        <v>2298</v>
      </c>
      <c r="B14" s="831" t="s">
        <v>452</v>
      </c>
      <c r="F14" s="839">
        <v>173460692.97</v>
      </c>
      <c r="G14" s="839">
        <v>174982622.22</v>
      </c>
      <c r="H14" s="839">
        <v>174982614.09999999</v>
      </c>
      <c r="I14" s="839">
        <v>174800117.09999999</v>
      </c>
      <c r="J14" s="839">
        <v>173853004.94</v>
      </c>
      <c r="K14" s="834">
        <v>182505.12</v>
      </c>
      <c r="L14" s="834">
        <v>1129617.28</v>
      </c>
    </row>
    <row r="15" spans="1:12" x14ac:dyDescent="0.2">
      <c r="A15" s="832" t="s">
        <v>3043</v>
      </c>
      <c r="B15" s="832" t="s">
        <v>351</v>
      </c>
      <c r="F15" s="833">
        <v>114953624.87</v>
      </c>
      <c r="G15" s="833">
        <v>113390170.84999999</v>
      </c>
      <c r="H15" s="833">
        <v>113390170.84999999</v>
      </c>
      <c r="I15" s="833">
        <v>113390170.84999999</v>
      </c>
      <c r="J15" s="833">
        <v>113390170.84999999</v>
      </c>
      <c r="K15" s="833">
        <v>0</v>
      </c>
      <c r="L15" s="833">
        <v>0</v>
      </c>
    </row>
    <row r="16" spans="1:12" x14ac:dyDescent="0.2">
      <c r="A16" s="832" t="s">
        <v>2240</v>
      </c>
      <c r="B16" s="832" t="s">
        <v>380</v>
      </c>
      <c r="F16" s="833">
        <v>11918358.42</v>
      </c>
      <c r="G16" s="833">
        <v>11516711.43</v>
      </c>
      <c r="H16" s="833">
        <v>11516703.310000001</v>
      </c>
      <c r="I16" s="833">
        <v>11334206.310000001</v>
      </c>
      <c r="J16" s="833">
        <v>10387094.15</v>
      </c>
      <c r="K16" s="833">
        <v>182505.12</v>
      </c>
      <c r="L16" s="833">
        <v>1129617.28</v>
      </c>
    </row>
    <row r="17" spans="1:12" x14ac:dyDescent="0.2">
      <c r="A17" s="832" t="s">
        <v>3044</v>
      </c>
      <c r="B17" s="832" t="s">
        <v>353</v>
      </c>
      <c r="F17" s="833">
        <v>14673099.310000001</v>
      </c>
      <c r="G17" s="833">
        <v>17412195.77</v>
      </c>
      <c r="H17" s="833">
        <v>17412195.77</v>
      </c>
      <c r="I17" s="833">
        <v>17412195.77</v>
      </c>
      <c r="J17" s="833">
        <v>17412195.77</v>
      </c>
      <c r="K17" s="833">
        <v>0</v>
      </c>
      <c r="L17" s="833">
        <v>0</v>
      </c>
    </row>
    <row r="18" spans="1:12" x14ac:dyDescent="0.2">
      <c r="A18" s="832" t="s">
        <v>3045</v>
      </c>
      <c r="B18" s="832" t="s">
        <v>355</v>
      </c>
      <c r="F18" s="833">
        <v>31915610.370000001</v>
      </c>
      <c r="G18" s="833">
        <v>32415208.25</v>
      </c>
      <c r="H18" s="833">
        <v>32415208.25</v>
      </c>
      <c r="I18" s="833">
        <v>32415208.25</v>
      </c>
      <c r="J18" s="833">
        <v>32415208.25</v>
      </c>
      <c r="K18" s="833">
        <v>0</v>
      </c>
      <c r="L18" s="833">
        <v>0</v>
      </c>
    </row>
    <row r="19" spans="1:12" x14ac:dyDescent="0.2">
      <c r="A19" s="832" t="s">
        <v>3046</v>
      </c>
      <c r="B19" s="832" t="s">
        <v>365</v>
      </c>
      <c r="F19" s="833">
        <v>0</v>
      </c>
      <c r="G19" s="833">
        <v>248335.92</v>
      </c>
      <c r="H19" s="833">
        <v>248335.92</v>
      </c>
      <c r="I19" s="833">
        <v>248335.92</v>
      </c>
      <c r="J19" s="833">
        <v>248335.92</v>
      </c>
      <c r="K19" s="833">
        <v>0</v>
      </c>
      <c r="L19" s="833">
        <v>0</v>
      </c>
    </row>
    <row r="21" spans="1:12" x14ac:dyDescent="0.2">
      <c r="A21" s="831" t="s">
        <v>2306</v>
      </c>
      <c r="B21" s="831" t="s">
        <v>453</v>
      </c>
      <c r="F21" s="839">
        <v>337574376</v>
      </c>
      <c r="G21" s="839">
        <v>337408591.06</v>
      </c>
      <c r="H21" s="839">
        <v>334627548.06</v>
      </c>
      <c r="I21" s="839">
        <v>334627285.43000001</v>
      </c>
      <c r="J21" s="839">
        <v>334627285.43000001</v>
      </c>
      <c r="K21" s="834">
        <v>2781305.63</v>
      </c>
      <c r="L21" s="834">
        <v>2781305.63</v>
      </c>
    </row>
    <row r="22" spans="1:12" x14ac:dyDescent="0.2">
      <c r="A22" s="832" t="s">
        <v>3043</v>
      </c>
      <c r="B22" s="832" t="s">
        <v>351</v>
      </c>
      <c r="F22" s="833">
        <v>264511216.74000001</v>
      </c>
      <c r="G22" s="833">
        <v>258479219.19999999</v>
      </c>
      <c r="H22" s="833">
        <v>258479219.19999999</v>
      </c>
      <c r="I22" s="833">
        <v>258479219.19999999</v>
      </c>
      <c r="J22" s="833">
        <v>258479219.19999999</v>
      </c>
      <c r="K22" s="833">
        <v>0</v>
      </c>
      <c r="L22" s="833">
        <v>0</v>
      </c>
    </row>
    <row r="23" spans="1:12" x14ac:dyDescent="0.2">
      <c r="A23" s="832" t="s">
        <v>2240</v>
      </c>
      <c r="B23" s="832" t="s">
        <v>380</v>
      </c>
      <c r="F23" s="833">
        <v>4995824.79</v>
      </c>
      <c r="G23" s="833">
        <v>5978713.3300000001</v>
      </c>
      <c r="H23" s="833">
        <v>3197670.33</v>
      </c>
      <c r="I23" s="833">
        <v>3197670.32</v>
      </c>
      <c r="J23" s="833">
        <v>3197670.32</v>
      </c>
      <c r="K23" s="833">
        <v>2781043.01</v>
      </c>
      <c r="L23" s="833">
        <v>2781043.01</v>
      </c>
    </row>
    <row r="24" spans="1:12" x14ac:dyDescent="0.2">
      <c r="A24" s="832" t="s">
        <v>3044</v>
      </c>
      <c r="B24" s="832" t="s">
        <v>353</v>
      </c>
      <c r="F24" s="833">
        <v>11319521.76</v>
      </c>
      <c r="G24" s="833">
        <v>9682715.3000000007</v>
      </c>
      <c r="H24" s="833">
        <v>9682715.3000000007</v>
      </c>
      <c r="I24" s="833">
        <v>9682452.6799999997</v>
      </c>
      <c r="J24" s="833">
        <v>9682452.6799999997</v>
      </c>
      <c r="K24" s="833">
        <v>262.62</v>
      </c>
      <c r="L24" s="833">
        <v>262.62</v>
      </c>
    </row>
    <row r="25" spans="1:12" x14ac:dyDescent="0.2">
      <c r="A25" s="832" t="s">
        <v>3045</v>
      </c>
      <c r="B25" s="832" t="s">
        <v>355</v>
      </c>
      <c r="F25" s="833">
        <v>56747812.710000001</v>
      </c>
      <c r="G25" s="833">
        <v>63267943.229999997</v>
      </c>
      <c r="H25" s="833">
        <v>63267943.229999997</v>
      </c>
      <c r="I25" s="833">
        <v>63267943.229999997</v>
      </c>
      <c r="J25" s="833">
        <v>63267943.229999997</v>
      </c>
      <c r="K25" s="833">
        <v>0</v>
      </c>
      <c r="L25" s="833">
        <v>0</v>
      </c>
    </row>
    <row r="27" spans="1:12" x14ac:dyDescent="0.2">
      <c r="A27" s="831" t="s">
        <v>2307</v>
      </c>
      <c r="B27" s="831" t="s">
        <v>454</v>
      </c>
      <c r="F27" s="839">
        <v>1475747476.8</v>
      </c>
      <c r="G27" s="839">
        <v>1495026677.29</v>
      </c>
      <c r="H27" s="839">
        <v>1495003027.8699999</v>
      </c>
      <c r="I27" s="839">
        <v>1494236790</v>
      </c>
      <c r="J27" s="839">
        <v>1494236790</v>
      </c>
      <c r="K27" s="834">
        <v>789887.29</v>
      </c>
      <c r="L27" s="834">
        <v>789887.29</v>
      </c>
    </row>
    <row r="28" spans="1:12" x14ac:dyDescent="0.2">
      <c r="A28" s="832" t="s">
        <v>3043</v>
      </c>
      <c r="B28" s="832" t="s">
        <v>351</v>
      </c>
      <c r="F28" s="833">
        <v>1125769635.4100001</v>
      </c>
      <c r="G28" s="833">
        <v>1152320110.6400001</v>
      </c>
      <c r="H28" s="833">
        <v>1152320110.6400001</v>
      </c>
      <c r="I28" s="833">
        <v>1152320110.6400001</v>
      </c>
      <c r="J28" s="833">
        <v>1152320110.6400001</v>
      </c>
      <c r="K28" s="833">
        <v>0</v>
      </c>
      <c r="L28" s="833">
        <v>0</v>
      </c>
    </row>
    <row r="29" spans="1:12" x14ac:dyDescent="0.2">
      <c r="A29" s="832" t="s">
        <v>2240</v>
      </c>
      <c r="B29" s="832" t="s">
        <v>380</v>
      </c>
      <c r="F29" s="833">
        <v>180144456.31</v>
      </c>
      <c r="G29" s="833">
        <v>178585509.52000001</v>
      </c>
      <c r="H29" s="833">
        <v>178561860.09999999</v>
      </c>
      <c r="I29" s="833">
        <v>177798556.90000001</v>
      </c>
      <c r="J29" s="833">
        <v>177798556.90000001</v>
      </c>
      <c r="K29" s="833">
        <v>786952.62</v>
      </c>
      <c r="L29" s="833">
        <v>786952.62</v>
      </c>
    </row>
    <row r="30" spans="1:12" x14ac:dyDescent="0.2">
      <c r="A30" s="832" t="s">
        <v>3044</v>
      </c>
      <c r="B30" s="832" t="s">
        <v>353</v>
      </c>
      <c r="F30" s="833">
        <v>107794608.03</v>
      </c>
      <c r="G30" s="833">
        <v>104145198.69</v>
      </c>
      <c r="H30" s="833">
        <v>104145198.69</v>
      </c>
      <c r="I30" s="833">
        <v>104142264.02</v>
      </c>
      <c r="J30" s="833">
        <v>104142264.02</v>
      </c>
      <c r="K30" s="833">
        <v>2934.67</v>
      </c>
      <c r="L30" s="833">
        <v>2934.67</v>
      </c>
    </row>
    <row r="31" spans="1:12" x14ac:dyDescent="0.2">
      <c r="A31" s="832" t="s">
        <v>3045</v>
      </c>
      <c r="B31" s="832" t="s">
        <v>355</v>
      </c>
      <c r="F31" s="833">
        <v>61469381.890000001</v>
      </c>
      <c r="G31" s="833">
        <v>59440648.369999997</v>
      </c>
      <c r="H31" s="833">
        <v>59440648.369999997</v>
      </c>
      <c r="I31" s="833">
        <v>59440648.369999997</v>
      </c>
      <c r="J31" s="833">
        <v>59440648.369999997</v>
      </c>
      <c r="K31" s="833">
        <v>0</v>
      </c>
      <c r="L31" s="833">
        <v>0</v>
      </c>
    </row>
    <row r="32" spans="1:12" x14ac:dyDescent="0.2">
      <c r="A32" s="832" t="s">
        <v>3046</v>
      </c>
      <c r="B32" s="832" t="s">
        <v>365</v>
      </c>
      <c r="F32" s="833">
        <v>569395.16</v>
      </c>
      <c r="G32" s="833">
        <v>535210.06999999995</v>
      </c>
      <c r="H32" s="833">
        <v>535210.06999999995</v>
      </c>
      <c r="I32" s="833">
        <v>535210.06999999995</v>
      </c>
      <c r="J32" s="833">
        <v>535210.06999999995</v>
      </c>
      <c r="K32" s="833">
        <v>0</v>
      </c>
      <c r="L32" s="833">
        <v>0</v>
      </c>
    </row>
    <row r="34" spans="1:12" x14ac:dyDescent="0.2">
      <c r="A34" s="831" t="s">
        <v>2257</v>
      </c>
      <c r="B34" s="831" t="s">
        <v>455</v>
      </c>
      <c r="F34" s="839">
        <v>257769361.74000001</v>
      </c>
      <c r="G34" s="839">
        <v>384042503.83999997</v>
      </c>
      <c r="H34" s="839">
        <v>384031315.12</v>
      </c>
      <c r="I34" s="839">
        <v>319547472.13999999</v>
      </c>
      <c r="J34" s="839">
        <v>319547472.13999999</v>
      </c>
      <c r="K34" s="834">
        <v>64495031.700000003</v>
      </c>
      <c r="L34" s="834">
        <v>64495031.700000003</v>
      </c>
    </row>
    <row r="35" spans="1:12" x14ac:dyDescent="0.2">
      <c r="A35" s="832" t="s">
        <v>3043</v>
      </c>
      <c r="B35" s="832" t="s">
        <v>351</v>
      </c>
      <c r="F35" s="833">
        <v>208685056.38999999</v>
      </c>
      <c r="G35" s="833">
        <v>209762821.71000001</v>
      </c>
      <c r="H35" s="833">
        <v>209762821.71000001</v>
      </c>
      <c r="I35" s="833">
        <v>209762821.71000001</v>
      </c>
      <c r="J35" s="833">
        <v>209762821.71000001</v>
      </c>
      <c r="K35" s="833">
        <v>0</v>
      </c>
      <c r="L35" s="833">
        <v>0</v>
      </c>
    </row>
    <row r="36" spans="1:12" x14ac:dyDescent="0.2">
      <c r="A36" s="832" t="s">
        <v>2240</v>
      </c>
      <c r="B36" s="832" t="s">
        <v>380</v>
      </c>
      <c r="F36" s="833">
        <v>8388406.9900000002</v>
      </c>
      <c r="G36" s="833">
        <v>15505901.380000001</v>
      </c>
      <c r="H36" s="833">
        <v>15499837.35</v>
      </c>
      <c r="I36" s="833">
        <v>14075254.109999999</v>
      </c>
      <c r="J36" s="833">
        <v>14075254.109999999</v>
      </c>
      <c r="K36" s="833">
        <v>1430647.27</v>
      </c>
      <c r="L36" s="833">
        <v>1430647.27</v>
      </c>
    </row>
    <row r="37" spans="1:12" x14ac:dyDescent="0.2">
      <c r="A37" s="832" t="s">
        <v>3044</v>
      </c>
      <c r="B37" s="832" t="s">
        <v>353</v>
      </c>
      <c r="F37" s="833">
        <v>13280463.960000001</v>
      </c>
      <c r="G37" s="833">
        <v>15171866.609999999</v>
      </c>
      <c r="H37" s="833">
        <v>15171866.609999999</v>
      </c>
      <c r="I37" s="833">
        <v>12367966.609999999</v>
      </c>
      <c r="J37" s="833">
        <v>12367966.609999999</v>
      </c>
      <c r="K37" s="833">
        <v>2803900</v>
      </c>
      <c r="L37" s="833">
        <v>2803900</v>
      </c>
    </row>
    <row r="38" spans="1:12" x14ac:dyDescent="0.2">
      <c r="A38" s="832" t="s">
        <v>3045</v>
      </c>
      <c r="B38" s="832" t="s">
        <v>355</v>
      </c>
      <c r="F38" s="833">
        <v>27415434.399999999</v>
      </c>
      <c r="G38" s="833">
        <v>27041312.300000001</v>
      </c>
      <c r="H38" s="833">
        <v>27041312.300000001</v>
      </c>
      <c r="I38" s="833">
        <v>27041312.300000001</v>
      </c>
      <c r="J38" s="833">
        <v>27041312.300000001</v>
      </c>
      <c r="K38" s="833">
        <v>0</v>
      </c>
      <c r="L38" s="833">
        <v>0</v>
      </c>
    </row>
    <row r="39" spans="1:12" x14ac:dyDescent="0.2">
      <c r="A39" s="832" t="s">
        <v>3046</v>
      </c>
      <c r="B39" s="832" t="s">
        <v>365</v>
      </c>
      <c r="F39" s="833">
        <v>0</v>
      </c>
      <c r="G39" s="833">
        <v>0</v>
      </c>
      <c r="H39" s="833">
        <v>0</v>
      </c>
      <c r="I39" s="833">
        <v>0</v>
      </c>
      <c r="J39" s="833">
        <v>0</v>
      </c>
      <c r="K39" s="833">
        <v>0</v>
      </c>
      <c r="L39" s="833">
        <v>0</v>
      </c>
    </row>
    <row r="40" spans="1:12" x14ac:dyDescent="0.2">
      <c r="A40" s="832" t="s">
        <v>3047</v>
      </c>
      <c r="B40" s="832" t="s">
        <v>366</v>
      </c>
      <c r="F40" s="833">
        <v>0</v>
      </c>
      <c r="G40" s="833">
        <v>116560601.84</v>
      </c>
      <c r="H40" s="833">
        <v>116555477.15000001</v>
      </c>
      <c r="I40" s="833">
        <v>56300117.409999996</v>
      </c>
      <c r="J40" s="833">
        <v>56300117.409999996</v>
      </c>
      <c r="K40" s="833">
        <v>60260484.43</v>
      </c>
      <c r="L40" s="833">
        <v>60260484.43</v>
      </c>
    </row>
    <row r="42" spans="1:12" x14ac:dyDescent="0.2">
      <c r="A42" s="831" t="s">
        <v>2299</v>
      </c>
      <c r="B42" s="831" t="s">
        <v>456</v>
      </c>
      <c r="F42" s="839">
        <v>154093067.61000001</v>
      </c>
      <c r="G42" s="839">
        <v>207030865.71000001</v>
      </c>
      <c r="H42" s="839">
        <v>206937865.71000001</v>
      </c>
      <c r="I42" s="839">
        <v>206575489.83000001</v>
      </c>
      <c r="J42" s="839">
        <v>206575489.83000001</v>
      </c>
      <c r="K42" s="834">
        <v>455375.88</v>
      </c>
      <c r="L42" s="834">
        <v>455375.88</v>
      </c>
    </row>
    <row r="43" spans="1:12" x14ac:dyDescent="0.2">
      <c r="A43" s="832" t="s">
        <v>3043</v>
      </c>
      <c r="B43" s="832" t="s">
        <v>351</v>
      </c>
      <c r="F43" s="833">
        <v>116720524.44</v>
      </c>
      <c r="G43" s="833">
        <v>118585439.97</v>
      </c>
      <c r="H43" s="833">
        <v>118585439.97</v>
      </c>
      <c r="I43" s="833">
        <v>118585439.97</v>
      </c>
      <c r="J43" s="833">
        <v>118585439.97</v>
      </c>
      <c r="K43" s="833">
        <v>0</v>
      </c>
      <c r="L43" s="833">
        <v>0</v>
      </c>
    </row>
    <row r="44" spans="1:12" x14ac:dyDescent="0.2">
      <c r="A44" s="832" t="s">
        <v>2240</v>
      </c>
      <c r="B44" s="832" t="s">
        <v>380</v>
      </c>
      <c r="F44" s="833">
        <v>6048716.0800000001</v>
      </c>
      <c r="G44" s="833">
        <v>55612332.560000002</v>
      </c>
      <c r="H44" s="833">
        <v>55519332.560000002</v>
      </c>
      <c r="I44" s="833">
        <v>55156956.68</v>
      </c>
      <c r="J44" s="833">
        <v>55156956.68</v>
      </c>
      <c r="K44" s="833">
        <v>455375.88</v>
      </c>
      <c r="L44" s="833">
        <v>455375.88</v>
      </c>
    </row>
    <row r="45" spans="1:12" x14ac:dyDescent="0.2">
      <c r="A45" s="832" t="s">
        <v>3044</v>
      </c>
      <c r="B45" s="832" t="s">
        <v>353</v>
      </c>
      <c r="F45" s="833">
        <v>16154041.949999999</v>
      </c>
      <c r="G45" s="833">
        <v>17744130.829999998</v>
      </c>
      <c r="H45" s="833">
        <v>17744130.829999998</v>
      </c>
      <c r="I45" s="833">
        <v>17744130.829999998</v>
      </c>
      <c r="J45" s="833">
        <v>17744130.829999998</v>
      </c>
      <c r="K45" s="833">
        <v>0</v>
      </c>
      <c r="L45" s="833">
        <v>0</v>
      </c>
    </row>
    <row r="46" spans="1:12" x14ac:dyDescent="0.2">
      <c r="A46" s="832" t="s">
        <v>3045</v>
      </c>
      <c r="B46" s="832" t="s">
        <v>355</v>
      </c>
      <c r="F46" s="833">
        <v>15169785.140000001</v>
      </c>
      <c r="G46" s="833">
        <v>14888966.75</v>
      </c>
      <c r="H46" s="833">
        <v>14888966.75</v>
      </c>
      <c r="I46" s="833">
        <v>14888966.75</v>
      </c>
      <c r="J46" s="833">
        <v>14888966.75</v>
      </c>
      <c r="K46" s="833">
        <v>0</v>
      </c>
      <c r="L46" s="833">
        <v>0</v>
      </c>
    </row>
    <row r="47" spans="1:12" x14ac:dyDescent="0.2">
      <c r="A47" s="832" t="s">
        <v>3046</v>
      </c>
      <c r="B47" s="832" t="s">
        <v>365</v>
      </c>
      <c r="F47" s="833">
        <v>0</v>
      </c>
      <c r="G47" s="833">
        <v>199995.6</v>
      </c>
      <c r="H47" s="833">
        <v>199995.6</v>
      </c>
      <c r="I47" s="833">
        <v>199995.6</v>
      </c>
      <c r="J47" s="833">
        <v>199995.6</v>
      </c>
      <c r="K47" s="833">
        <v>0</v>
      </c>
      <c r="L47" s="833">
        <v>0</v>
      </c>
    </row>
    <row r="49" spans="1:12" x14ac:dyDescent="0.2">
      <c r="A49" s="831" t="s">
        <v>2308</v>
      </c>
      <c r="B49" s="831" t="s">
        <v>457</v>
      </c>
      <c r="F49" s="839">
        <v>181748392.25999999</v>
      </c>
      <c r="G49" s="839">
        <v>186190490.66</v>
      </c>
      <c r="H49" s="839">
        <v>186190488.34</v>
      </c>
      <c r="I49" s="839">
        <v>185931918.53999999</v>
      </c>
      <c r="J49" s="839">
        <v>185931918.53999999</v>
      </c>
      <c r="K49" s="834">
        <v>258572.12</v>
      </c>
      <c r="L49" s="834">
        <v>258572.12</v>
      </c>
    </row>
    <row r="50" spans="1:12" x14ac:dyDescent="0.2">
      <c r="A50" s="832" t="s">
        <v>3043</v>
      </c>
      <c r="B50" s="832" t="s">
        <v>351</v>
      </c>
      <c r="F50" s="833">
        <v>132613101.14</v>
      </c>
      <c r="G50" s="833">
        <v>136470751.27000001</v>
      </c>
      <c r="H50" s="833">
        <v>136470751.27000001</v>
      </c>
      <c r="I50" s="833">
        <v>136470751.27000001</v>
      </c>
      <c r="J50" s="833">
        <v>136470751.27000001</v>
      </c>
      <c r="K50" s="833">
        <v>0</v>
      </c>
      <c r="L50" s="833">
        <v>0</v>
      </c>
    </row>
    <row r="51" spans="1:12" x14ac:dyDescent="0.2">
      <c r="A51" s="832" t="s">
        <v>2240</v>
      </c>
      <c r="B51" s="832" t="s">
        <v>380</v>
      </c>
      <c r="F51" s="833">
        <v>2565518.4900000002</v>
      </c>
      <c r="G51" s="833">
        <v>3418840.8</v>
      </c>
      <c r="H51" s="833">
        <v>3418838.48</v>
      </c>
      <c r="I51" s="833">
        <v>3160268.68</v>
      </c>
      <c r="J51" s="833">
        <v>3160268.68</v>
      </c>
      <c r="K51" s="833">
        <v>258572.12</v>
      </c>
      <c r="L51" s="833">
        <v>258572.12</v>
      </c>
    </row>
    <row r="52" spans="1:12" x14ac:dyDescent="0.2">
      <c r="A52" s="832" t="s">
        <v>3044</v>
      </c>
      <c r="B52" s="832" t="s">
        <v>353</v>
      </c>
      <c r="F52" s="833">
        <v>15017897.91</v>
      </c>
      <c r="G52" s="833">
        <v>13611287.99</v>
      </c>
      <c r="H52" s="833">
        <v>13611287.99</v>
      </c>
      <c r="I52" s="833">
        <v>13611287.99</v>
      </c>
      <c r="J52" s="833">
        <v>13611287.99</v>
      </c>
      <c r="K52" s="833">
        <v>0</v>
      </c>
      <c r="L52" s="833">
        <v>0</v>
      </c>
    </row>
    <row r="53" spans="1:12" x14ac:dyDescent="0.2">
      <c r="A53" s="832" t="s">
        <v>3045</v>
      </c>
      <c r="B53" s="832" t="s">
        <v>355</v>
      </c>
      <c r="F53" s="833">
        <v>15551874.720000001</v>
      </c>
      <c r="G53" s="833">
        <v>16744475.5</v>
      </c>
      <c r="H53" s="833">
        <v>16744475.5</v>
      </c>
      <c r="I53" s="833">
        <v>16744475.5</v>
      </c>
      <c r="J53" s="833">
        <v>16744475.5</v>
      </c>
      <c r="K53" s="833">
        <v>0</v>
      </c>
      <c r="L53" s="833">
        <v>0</v>
      </c>
    </row>
    <row r="54" spans="1:12" x14ac:dyDescent="0.2">
      <c r="A54" s="832" t="s">
        <v>3046</v>
      </c>
      <c r="B54" s="832" t="s">
        <v>365</v>
      </c>
      <c r="F54" s="833">
        <v>0</v>
      </c>
      <c r="G54" s="833">
        <v>0</v>
      </c>
      <c r="H54" s="833">
        <v>0</v>
      </c>
      <c r="I54" s="833">
        <v>0</v>
      </c>
      <c r="J54" s="833">
        <v>0</v>
      </c>
      <c r="K54" s="833">
        <v>0</v>
      </c>
      <c r="L54" s="833">
        <v>0</v>
      </c>
    </row>
    <row r="55" spans="1:12" x14ac:dyDescent="0.2">
      <c r="A55" s="832" t="s">
        <v>3047</v>
      </c>
      <c r="B55" s="832" t="s">
        <v>366</v>
      </c>
      <c r="F55" s="833">
        <v>16000000</v>
      </c>
      <c r="G55" s="833">
        <v>15945135.1</v>
      </c>
      <c r="H55" s="833">
        <v>15945135.1</v>
      </c>
      <c r="I55" s="833">
        <v>15945135.1</v>
      </c>
      <c r="J55" s="833">
        <v>15945135.1</v>
      </c>
      <c r="K55" s="833">
        <v>0</v>
      </c>
      <c r="L55" s="833">
        <v>0</v>
      </c>
    </row>
    <row r="57" spans="1:12" x14ac:dyDescent="0.2">
      <c r="A57" s="831" t="s">
        <v>2243</v>
      </c>
      <c r="B57" s="831" t="s">
        <v>458</v>
      </c>
      <c r="F57" s="839">
        <v>80051933.719999999</v>
      </c>
      <c r="G57" s="839">
        <v>93162065.340000004</v>
      </c>
      <c r="H57" s="839">
        <v>93162065.340000004</v>
      </c>
      <c r="I57" s="839">
        <v>92015902.980000004</v>
      </c>
      <c r="J57" s="839">
        <v>92015902.980000004</v>
      </c>
      <c r="K57" s="834">
        <v>1146162.3600000001</v>
      </c>
      <c r="L57" s="834">
        <v>1146162.3600000001</v>
      </c>
    </row>
    <row r="58" spans="1:12" x14ac:dyDescent="0.2">
      <c r="A58" s="832" t="s">
        <v>3043</v>
      </c>
      <c r="B58" s="832" t="s">
        <v>351</v>
      </c>
      <c r="F58" s="833">
        <v>60145351.18</v>
      </c>
      <c r="G58" s="833">
        <v>58440537.380000003</v>
      </c>
      <c r="H58" s="833">
        <v>58440537.380000003</v>
      </c>
      <c r="I58" s="833">
        <v>58440537.380000003</v>
      </c>
      <c r="J58" s="833">
        <v>58440537.380000003</v>
      </c>
      <c r="K58" s="833">
        <v>0</v>
      </c>
      <c r="L58" s="833">
        <v>0</v>
      </c>
    </row>
    <row r="59" spans="1:12" x14ac:dyDescent="0.2">
      <c r="A59" s="832" t="s">
        <v>2240</v>
      </c>
      <c r="B59" s="832" t="s">
        <v>380</v>
      </c>
      <c r="F59" s="833">
        <v>2542473.5</v>
      </c>
      <c r="G59" s="833">
        <v>2396406.34</v>
      </c>
      <c r="H59" s="833">
        <v>2396406.34</v>
      </c>
      <c r="I59" s="833">
        <v>1250243.98</v>
      </c>
      <c r="J59" s="833">
        <v>1250243.98</v>
      </c>
      <c r="K59" s="833">
        <v>1146162.3600000001</v>
      </c>
      <c r="L59" s="833">
        <v>1146162.3600000001</v>
      </c>
    </row>
    <row r="60" spans="1:12" x14ac:dyDescent="0.2">
      <c r="A60" s="832" t="s">
        <v>3044</v>
      </c>
      <c r="B60" s="832" t="s">
        <v>353</v>
      </c>
      <c r="F60" s="833">
        <v>4055127.05</v>
      </c>
      <c r="G60" s="833">
        <v>3828342.27</v>
      </c>
      <c r="H60" s="833">
        <v>3828342.27</v>
      </c>
      <c r="I60" s="833">
        <v>3828342.27</v>
      </c>
      <c r="J60" s="833">
        <v>3828342.27</v>
      </c>
      <c r="K60" s="833">
        <v>0</v>
      </c>
      <c r="L60" s="833">
        <v>0</v>
      </c>
    </row>
    <row r="61" spans="1:12" x14ac:dyDescent="0.2">
      <c r="A61" s="832" t="s">
        <v>3045</v>
      </c>
      <c r="B61" s="832" t="s">
        <v>355</v>
      </c>
      <c r="F61" s="833">
        <v>13308981.99</v>
      </c>
      <c r="G61" s="833">
        <v>28496779.350000001</v>
      </c>
      <c r="H61" s="833">
        <v>28496779.350000001</v>
      </c>
      <c r="I61" s="833">
        <v>28496779.350000001</v>
      </c>
      <c r="J61" s="833">
        <v>28496779.350000001</v>
      </c>
      <c r="K61" s="833">
        <v>0</v>
      </c>
      <c r="L61" s="833">
        <v>0</v>
      </c>
    </row>
    <row r="63" spans="1:12" x14ac:dyDescent="0.2">
      <c r="A63" s="831" t="s">
        <v>2309</v>
      </c>
      <c r="B63" s="831" t="s">
        <v>459</v>
      </c>
      <c r="F63" s="839">
        <v>26605281.399999999</v>
      </c>
      <c r="G63" s="839">
        <v>56300649.789999999</v>
      </c>
      <c r="H63" s="839">
        <v>56300648.630000003</v>
      </c>
      <c r="I63" s="839">
        <v>56163534.990000002</v>
      </c>
      <c r="J63" s="839">
        <v>56163534.990000002</v>
      </c>
      <c r="K63" s="834">
        <v>137114.79999999999</v>
      </c>
      <c r="L63" s="834">
        <v>137114.79999999999</v>
      </c>
    </row>
    <row r="64" spans="1:12" x14ac:dyDescent="0.2">
      <c r="A64" s="832" t="s">
        <v>3043</v>
      </c>
      <c r="B64" s="832" t="s">
        <v>351</v>
      </c>
      <c r="F64" s="833">
        <v>19006071.620000001</v>
      </c>
      <c r="G64" s="833">
        <v>21848823.190000001</v>
      </c>
      <c r="H64" s="833">
        <v>21848823.190000001</v>
      </c>
      <c r="I64" s="833">
        <v>21848823.190000001</v>
      </c>
      <c r="J64" s="833">
        <v>21848823.190000001</v>
      </c>
      <c r="K64" s="833">
        <v>0</v>
      </c>
      <c r="L64" s="833">
        <v>0</v>
      </c>
    </row>
    <row r="65" spans="1:12" x14ac:dyDescent="0.2">
      <c r="A65" s="832" t="s">
        <v>2240</v>
      </c>
      <c r="B65" s="832" t="s">
        <v>380</v>
      </c>
      <c r="F65" s="833">
        <v>1144041.23</v>
      </c>
      <c r="G65" s="833">
        <v>3711645.92</v>
      </c>
      <c r="H65" s="833">
        <v>3711644.76</v>
      </c>
      <c r="I65" s="833">
        <v>3580531.12</v>
      </c>
      <c r="J65" s="833">
        <v>3580531.12</v>
      </c>
      <c r="K65" s="833">
        <v>131114.79999999999</v>
      </c>
      <c r="L65" s="833">
        <v>131114.79999999999</v>
      </c>
    </row>
    <row r="66" spans="1:12" x14ac:dyDescent="0.2">
      <c r="A66" s="832" t="s">
        <v>3044</v>
      </c>
      <c r="B66" s="832" t="s">
        <v>353</v>
      </c>
      <c r="F66" s="833">
        <v>1213183.82</v>
      </c>
      <c r="G66" s="833">
        <v>3563825.38</v>
      </c>
      <c r="H66" s="833">
        <v>3563825.38</v>
      </c>
      <c r="I66" s="833">
        <v>3557825.38</v>
      </c>
      <c r="J66" s="833">
        <v>3557825.38</v>
      </c>
      <c r="K66" s="833">
        <v>6000</v>
      </c>
      <c r="L66" s="833">
        <v>6000</v>
      </c>
    </row>
    <row r="67" spans="1:12" x14ac:dyDescent="0.2">
      <c r="A67" s="832" t="s">
        <v>3045</v>
      </c>
      <c r="B67" s="832" t="s">
        <v>355</v>
      </c>
      <c r="F67" s="833">
        <v>5241984.7300000004</v>
      </c>
      <c r="G67" s="833">
        <v>7533569.8600000003</v>
      </c>
      <c r="H67" s="833">
        <v>7533569.8600000003</v>
      </c>
      <c r="I67" s="833">
        <v>7533569.8600000003</v>
      </c>
      <c r="J67" s="833">
        <v>7533569.8600000003</v>
      </c>
      <c r="K67" s="833">
        <v>0</v>
      </c>
      <c r="L67" s="833">
        <v>0</v>
      </c>
    </row>
    <row r="68" spans="1:12" x14ac:dyDescent="0.2">
      <c r="A68" s="832" t="s">
        <v>3046</v>
      </c>
      <c r="B68" s="832" t="s">
        <v>365</v>
      </c>
      <c r="F68" s="833">
        <v>0</v>
      </c>
      <c r="G68" s="833">
        <v>251219.8</v>
      </c>
      <c r="H68" s="833">
        <v>251219.8</v>
      </c>
      <c r="I68" s="833">
        <v>251219.8</v>
      </c>
      <c r="J68" s="833">
        <v>251219.8</v>
      </c>
      <c r="K68" s="833">
        <v>0</v>
      </c>
      <c r="L68" s="833">
        <v>0</v>
      </c>
    </row>
    <row r="69" spans="1:12" x14ac:dyDescent="0.2">
      <c r="A69" s="832" t="s">
        <v>3047</v>
      </c>
      <c r="B69" s="832" t="s">
        <v>366</v>
      </c>
      <c r="F69" s="833">
        <v>0</v>
      </c>
      <c r="G69" s="833">
        <v>19391565.640000001</v>
      </c>
      <c r="H69" s="833">
        <v>19391565.640000001</v>
      </c>
      <c r="I69" s="833">
        <v>19391565.640000001</v>
      </c>
      <c r="J69" s="833">
        <v>19391565.640000001</v>
      </c>
      <c r="K69" s="833">
        <v>0</v>
      </c>
      <c r="L69" s="833">
        <v>0</v>
      </c>
    </row>
    <row r="71" spans="1:12" x14ac:dyDescent="0.2">
      <c r="A71" s="831" t="s">
        <v>2310</v>
      </c>
      <c r="B71" s="831" t="s">
        <v>460</v>
      </c>
      <c r="F71" s="839">
        <v>272725757.20999998</v>
      </c>
      <c r="G71" s="839">
        <v>315663312.66000003</v>
      </c>
      <c r="H71" s="839">
        <v>315543262.20999998</v>
      </c>
      <c r="I71" s="839">
        <v>313403223.19</v>
      </c>
      <c r="J71" s="839">
        <v>313403223.19</v>
      </c>
      <c r="K71" s="834">
        <v>2260089.4700000002</v>
      </c>
      <c r="L71" s="834">
        <v>2260089.4700000002</v>
      </c>
    </row>
    <row r="72" spans="1:12" x14ac:dyDescent="0.2">
      <c r="A72" s="832" t="s">
        <v>3043</v>
      </c>
      <c r="B72" s="832" t="s">
        <v>351</v>
      </c>
      <c r="F72" s="833">
        <v>232023702.49000001</v>
      </c>
      <c r="G72" s="833">
        <v>233299965.69</v>
      </c>
      <c r="H72" s="833">
        <v>233299965.69</v>
      </c>
      <c r="I72" s="833">
        <v>233299965.69</v>
      </c>
      <c r="J72" s="833">
        <v>233299965.69</v>
      </c>
      <c r="K72" s="833">
        <v>0</v>
      </c>
      <c r="L72" s="833">
        <v>0</v>
      </c>
    </row>
    <row r="73" spans="1:12" x14ac:dyDescent="0.2">
      <c r="A73" s="832" t="s">
        <v>2240</v>
      </c>
      <c r="B73" s="832" t="s">
        <v>380</v>
      </c>
      <c r="F73" s="833">
        <v>7835555.5099999998</v>
      </c>
      <c r="G73" s="833">
        <v>10162575.75</v>
      </c>
      <c r="H73" s="833">
        <v>10162525.300000001</v>
      </c>
      <c r="I73" s="833">
        <v>8977959.4800000004</v>
      </c>
      <c r="J73" s="833">
        <v>8977959.4800000004</v>
      </c>
      <c r="K73" s="833">
        <v>1184616.27</v>
      </c>
      <c r="L73" s="833">
        <v>1184616.27</v>
      </c>
    </row>
    <row r="74" spans="1:12" x14ac:dyDescent="0.2">
      <c r="A74" s="832" t="s">
        <v>3044</v>
      </c>
      <c r="B74" s="832" t="s">
        <v>353</v>
      </c>
      <c r="F74" s="833">
        <v>6343188.8099999996</v>
      </c>
      <c r="G74" s="833">
        <v>7963899.5700000003</v>
      </c>
      <c r="H74" s="833">
        <v>7963899.5700000003</v>
      </c>
      <c r="I74" s="833">
        <v>7074592.3700000001</v>
      </c>
      <c r="J74" s="833">
        <v>7074592.3700000001</v>
      </c>
      <c r="K74" s="833">
        <v>889307.2</v>
      </c>
      <c r="L74" s="833">
        <v>889307.2</v>
      </c>
    </row>
    <row r="75" spans="1:12" x14ac:dyDescent="0.2">
      <c r="A75" s="832" t="s">
        <v>3045</v>
      </c>
      <c r="B75" s="832" t="s">
        <v>355</v>
      </c>
      <c r="F75" s="833">
        <v>26523310.399999999</v>
      </c>
      <c r="G75" s="833">
        <v>40616087.649999999</v>
      </c>
      <c r="H75" s="833">
        <v>40616087.649999999</v>
      </c>
      <c r="I75" s="833">
        <v>40616087.649999999</v>
      </c>
      <c r="J75" s="833">
        <v>40616087.649999999</v>
      </c>
      <c r="K75" s="833">
        <v>0</v>
      </c>
      <c r="L75" s="833">
        <v>0</v>
      </c>
    </row>
    <row r="76" spans="1:12" x14ac:dyDescent="0.2">
      <c r="A76" s="832" t="s">
        <v>3046</v>
      </c>
      <c r="B76" s="832" t="s">
        <v>365</v>
      </c>
      <c r="F76" s="833">
        <v>0</v>
      </c>
      <c r="G76" s="833">
        <v>66166</v>
      </c>
      <c r="H76" s="833">
        <v>66166</v>
      </c>
      <c r="I76" s="833">
        <v>0</v>
      </c>
      <c r="J76" s="833">
        <v>0</v>
      </c>
      <c r="K76" s="833">
        <v>66166</v>
      </c>
      <c r="L76" s="833">
        <v>66166</v>
      </c>
    </row>
    <row r="77" spans="1:12" x14ac:dyDescent="0.2">
      <c r="A77" s="832" t="s">
        <v>3047</v>
      </c>
      <c r="B77" s="832" t="s">
        <v>366</v>
      </c>
      <c r="F77" s="833">
        <v>0</v>
      </c>
      <c r="G77" s="833">
        <v>23554618</v>
      </c>
      <c r="H77" s="833">
        <v>23434618</v>
      </c>
      <c r="I77" s="833">
        <v>23434618</v>
      </c>
      <c r="J77" s="833">
        <v>23434618</v>
      </c>
      <c r="K77" s="833">
        <v>120000</v>
      </c>
      <c r="L77" s="833">
        <v>120000</v>
      </c>
    </row>
    <row r="79" spans="1:12" x14ac:dyDescent="0.2">
      <c r="A79" s="831" t="s">
        <v>2311</v>
      </c>
      <c r="B79" s="831" t="s">
        <v>461</v>
      </c>
      <c r="F79" s="839">
        <v>663979376.74000001</v>
      </c>
      <c r="G79" s="839">
        <v>646280368.65999997</v>
      </c>
      <c r="H79" s="839">
        <v>646280368.65999997</v>
      </c>
      <c r="I79" s="839">
        <v>646280368.65999997</v>
      </c>
      <c r="J79" s="839">
        <v>645705350.86000001</v>
      </c>
      <c r="K79" s="834">
        <v>0</v>
      </c>
      <c r="L79" s="834">
        <v>575017.80000000005</v>
      </c>
    </row>
    <row r="80" spans="1:12" x14ac:dyDescent="0.2">
      <c r="A80" s="832" t="s">
        <v>3043</v>
      </c>
      <c r="B80" s="832" t="s">
        <v>351</v>
      </c>
      <c r="F80" s="833">
        <v>418876131.44</v>
      </c>
      <c r="G80" s="833">
        <v>414550177.22000003</v>
      </c>
      <c r="H80" s="833">
        <v>414550177.22000003</v>
      </c>
      <c r="I80" s="833">
        <v>414550177.22000003</v>
      </c>
      <c r="J80" s="833">
        <v>414550177.22000003</v>
      </c>
      <c r="K80" s="833">
        <v>0</v>
      </c>
      <c r="L80" s="833">
        <v>0</v>
      </c>
    </row>
    <row r="81" spans="1:12" x14ac:dyDescent="0.2">
      <c r="A81" s="832" t="s">
        <v>2240</v>
      </c>
      <c r="B81" s="832" t="s">
        <v>380</v>
      </c>
      <c r="F81" s="833">
        <v>29593881.440000001</v>
      </c>
      <c r="G81" s="833">
        <v>25387419.620000001</v>
      </c>
      <c r="H81" s="833">
        <v>25387419.620000001</v>
      </c>
      <c r="I81" s="833">
        <v>25387419.620000001</v>
      </c>
      <c r="J81" s="833">
        <v>24812401.82</v>
      </c>
      <c r="K81" s="833">
        <v>0</v>
      </c>
      <c r="L81" s="833">
        <v>575017.80000000005</v>
      </c>
    </row>
    <row r="82" spans="1:12" x14ac:dyDescent="0.2">
      <c r="A82" s="832" t="s">
        <v>3044</v>
      </c>
      <c r="B82" s="832" t="s">
        <v>353</v>
      </c>
      <c r="F82" s="833">
        <v>133674850.66</v>
      </c>
      <c r="G82" s="833">
        <v>118166796.34</v>
      </c>
      <c r="H82" s="833">
        <v>118166796.34</v>
      </c>
      <c r="I82" s="833">
        <v>118166796.34</v>
      </c>
      <c r="J82" s="833">
        <v>118166796.34</v>
      </c>
      <c r="K82" s="833">
        <v>0</v>
      </c>
      <c r="L82" s="833">
        <v>0</v>
      </c>
    </row>
    <row r="83" spans="1:12" x14ac:dyDescent="0.2">
      <c r="A83" s="832" t="s">
        <v>3045</v>
      </c>
      <c r="B83" s="832" t="s">
        <v>355</v>
      </c>
      <c r="F83" s="833">
        <v>81834513.200000003</v>
      </c>
      <c r="G83" s="833">
        <v>87831728.950000003</v>
      </c>
      <c r="H83" s="833">
        <v>87831728.950000003</v>
      </c>
      <c r="I83" s="833">
        <v>87831728.950000003</v>
      </c>
      <c r="J83" s="833">
        <v>87831728.950000003</v>
      </c>
      <c r="K83" s="833">
        <v>0</v>
      </c>
      <c r="L83" s="833">
        <v>0</v>
      </c>
    </row>
    <row r="84" spans="1:12" x14ac:dyDescent="0.2">
      <c r="A84" s="832" t="s">
        <v>3046</v>
      </c>
      <c r="B84" s="832" t="s">
        <v>365</v>
      </c>
      <c r="F84" s="833">
        <v>0</v>
      </c>
      <c r="G84" s="833">
        <v>344246.53</v>
      </c>
      <c r="H84" s="833">
        <v>344246.53</v>
      </c>
      <c r="I84" s="833">
        <v>344246.53</v>
      </c>
      <c r="J84" s="833">
        <v>344246.53</v>
      </c>
      <c r="K84" s="833">
        <v>0</v>
      </c>
      <c r="L84" s="833">
        <v>0</v>
      </c>
    </row>
    <row r="86" spans="1:12" x14ac:dyDescent="0.2">
      <c r="A86" s="831" t="s">
        <v>2246</v>
      </c>
      <c r="B86" s="831" t="s">
        <v>462</v>
      </c>
      <c r="F86" s="839">
        <v>2394288581.9200001</v>
      </c>
      <c r="G86" s="839">
        <v>744482143.19000006</v>
      </c>
      <c r="H86" s="839">
        <v>0</v>
      </c>
      <c r="I86" s="839">
        <v>0</v>
      </c>
      <c r="J86" s="839">
        <v>0</v>
      </c>
      <c r="K86" s="834">
        <v>744482143.19000006</v>
      </c>
      <c r="L86" s="834">
        <v>744482143.19000006</v>
      </c>
    </row>
    <row r="87" spans="1:12" x14ac:dyDescent="0.2">
      <c r="A87" s="832" t="s">
        <v>2240</v>
      </c>
      <c r="B87" s="832" t="s">
        <v>380</v>
      </c>
      <c r="F87" s="833">
        <v>0</v>
      </c>
      <c r="G87" s="833">
        <v>0</v>
      </c>
      <c r="H87" s="833">
        <v>0</v>
      </c>
      <c r="I87" s="833">
        <v>0</v>
      </c>
      <c r="J87" s="833">
        <v>0</v>
      </c>
      <c r="K87" s="833">
        <v>0</v>
      </c>
      <c r="L87" s="833">
        <v>0</v>
      </c>
    </row>
    <row r="88" spans="1:12" x14ac:dyDescent="0.2">
      <c r="A88" s="832" t="s">
        <v>3044</v>
      </c>
      <c r="B88" s="832" t="s">
        <v>353</v>
      </c>
      <c r="F88" s="833">
        <v>900000</v>
      </c>
      <c r="G88" s="833">
        <v>0</v>
      </c>
      <c r="H88" s="833">
        <v>0</v>
      </c>
      <c r="I88" s="833">
        <v>0</v>
      </c>
      <c r="J88" s="833">
        <v>0</v>
      </c>
      <c r="K88" s="833">
        <v>0</v>
      </c>
      <c r="L88" s="833">
        <v>0</v>
      </c>
    </row>
    <row r="89" spans="1:12" x14ac:dyDescent="0.2">
      <c r="A89" s="832" t="s">
        <v>3045</v>
      </c>
      <c r="B89" s="832" t="s">
        <v>355</v>
      </c>
      <c r="F89" s="833">
        <v>2149306351.7800002</v>
      </c>
      <c r="G89" s="833">
        <v>737923753.63999999</v>
      </c>
      <c r="H89" s="833">
        <v>0</v>
      </c>
      <c r="I89" s="833">
        <v>0</v>
      </c>
      <c r="J89" s="833">
        <v>0</v>
      </c>
      <c r="K89" s="833">
        <v>737923753.63999999</v>
      </c>
      <c r="L89" s="833">
        <v>737923753.63999999</v>
      </c>
    </row>
    <row r="90" spans="1:12" x14ac:dyDescent="0.2">
      <c r="A90" s="832" t="s">
        <v>3047</v>
      </c>
      <c r="B90" s="832" t="s">
        <v>366</v>
      </c>
      <c r="F90" s="833">
        <v>244082230.13999999</v>
      </c>
      <c r="G90" s="833">
        <v>6558389.5499999998</v>
      </c>
      <c r="H90" s="833">
        <v>0</v>
      </c>
      <c r="I90" s="833">
        <v>0</v>
      </c>
      <c r="J90" s="833">
        <v>0</v>
      </c>
      <c r="K90" s="833">
        <v>6558389.5499999998</v>
      </c>
      <c r="L90" s="833">
        <v>6558389.5499999998</v>
      </c>
    </row>
    <row r="92" spans="1:12" x14ac:dyDescent="0.2">
      <c r="A92" s="831" t="s">
        <v>2378</v>
      </c>
      <c r="B92" s="831" t="s">
        <v>463</v>
      </c>
      <c r="F92" s="839">
        <v>747862656.79999995</v>
      </c>
      <c r="G92" s="839">
        <v>725582940.44000006</v>
      </c>
      <c r="H92" s="839">
        <v>725582940.44000006</v>
      </c>
      <c r="I92" s="839">
        <v>725426902.73000002</v>
      </c>
      <c r="J92" s="839">
        <v>725426902.73000002</v>
      </c>
      <c r="K92" s="834">
        <v>156037.71</v>
      </c>
      <c r="L92" s="834">
        <v>156037.71</v>
      </c>
    </row>
    <row r="93" spans="1:12" x14ac:dyDescent="0.2">
      <c r="A93" s="832" t="s">
        <v>3044</v>
      </c>
      <c r="B93" s="832" t="s">
        <v>353</v>
      </c>
      <c r="F93" s="833">
        <v>9652327.0399999991</v>
      </c>
      <c r="G93" s="833">
        <v>50310115.259999998</v>
      </c>
      <c r="H93" s="833">
        <v>50310115.259999998</v>
      </c>
      <c r="I93" s="833">
        <v>50310115.259999998</v>
      </c>
      <c r="J93" s="833">
        <v>50310115.259999998</v>
      </c>
      <c r="K93" s="833">
        <v>0</v>
      </c>
      <c r="L93" s="833">
        <v>0</v>
      </c>
    </row>
    <row r="94" spans="1:12" x14ac:dyDescent="0.2">
      <c r="A94" s="832" t="s">
        <v>3045</v>
      </c>
      <c r="B94" s="832" t="s">
        <v>355</v>
      </c>
      <c r="F94" s="833">
        <v>2694302.11</v>
      </c>
      <c r="G94" s="833">
        <v>31652906.539999999</v>
      </c>
      <c r="H94" s="833">
        <v>31652906.539999999</v>
      </c>
      <c r="I94" s="833">
        <v>31652906.539999999</v>
      </c>
      <c r="J94" s="833">
        <v>31652906.539999999</v>
      </c>
      <c r="K94" s="833">
        <v>0</v>
      </c>
      <c r="L94" s="833">
        <v>0</v>
      </c>
    </row>
    <row r="95" spans="1:12" x14ac:dyDescent="0.2">
      <c r="A95" s="832" t="s">
        <v>3048</v>
      </c>
      <c r="B95" s="832" t="s">
        <v>372</v>
      </c>
      <c r="F95" s="833">
        <v>735516027.64999998</v>
      </c>
      <c r="G95" s="833">
        <v>643619918.63999999</v>
      </c>
      <c r="H95" s="833">
        <v>643619918.63999999</v>
      </c>
      <c r="I95" s="833">
        <v>643463880.92999995</v>
      </c>
      <c r="J95" s="833">
        <v>643463880.92999995</v>
      </c>
      <c r="K95" s="833">
        <v>156037.71</v>
      </c>
      <c r="L95" s="833">
        <v>156037.71</v>
      </c>
    </row>
    <row r="97" spans="1:12" x14ac:dyDescent="0.2">
      <c r="A97" s="831" t="s">
        <v>2312</v>
      </c>
      <c r="B97" s="831" t="s">
        <v>464</v>
      </c>
      <c r="F97" s="839">
        <v>966797681.34000003</v>
      </c>
      <c r="G97" s="839">
        <v>1062192174.4299999</v>
      </c>
      <c r="H97" s="839">
        <v>1059599087.8</v>
      </c>
      <c r="I97" s="839">
        <v>1056367104.25</v>
      </c>
      <c r="J97" s="839">
        <v>1056367104.25</v>
      </c>
      <c r="K97" s="834">
        <v>5825070.1799999997</v>
      </c>
      <c r="L97" s="834">
        <v>5825070.1799999997</v>
      </c>
    </row>
    <row r="98" spans="1:12" x14ac:dyDescent="0.2">
      <c r="A98" s="832" t="s">
        <v>3043</v>
      </c>
      <c r="B98" s="832" t="s">
        <v>351</v>
      </c>
      <c r="F98" s="833">
        <v>463307193.43000001</v>
      </c>
      <c r="G98" s="833">
        <v>601819735.65999997</v>
      </c>
      <c r="H98" s="833">
        <v>601819735.65999997</v>
      </c>
      <c r="I98" s="833">
        <v>601819735.65999997</v>
      </c>
      <c r="J98" s="833">
        <v>601819735.65999997</v>
      </c>
      <c r="K98" s="833">
        <v>0</v>
      </c>
      <c r="L98" s="833">
        <v>0</v>
      </c>
    </row>
    <row r="99" spans="1:12" x14ac:dyDescent="0.2">
      <c r="A99" s="832" t="s">
        <v>2240</v>
      </c>
      <c r="B99" s="832" t="s">
        <v>380</v>
      </c>
      <c r="F99" s="833">
        <v>29056836.719999999</v>
      </c>
      <c r="G99" s="833">
        <v>37375217.850000001</v>
      </c>
      <c r="H99" s="833">
        <v>37372333.229999997</v>
      </c>
      <c r="I99" s="833">
        <v>36090349.68</v>
      </c>
      <c r="J99" s="833">
        <v>36090349.68</v>
      </c>
      <c r="K99" s="833">
        <v>1284868.17</v>
      </c>
      <c r="L99" s="833">
        <v>1284868.17</v>
      </c>
    </row>
    <row r="100" spans="1:12" x14ac:dyDescent="0.2">
      <c r="A100" s="832" t="s">
        <v>3044</v>
      </c>
      <c r="B100" s="832" t="s">
        <v>353</v>
      </c>
      <c r="F100" s="833">
        <v>248487344.62</v>
      </c>
      <c r="G100" s="833">
        <v>247781601.36000001</v>
      </c>
      <c r="H100" s="833">
        <v>245191399.34999999</v>
      </c>
      <c r="I100" s="833">
        <v>245191399.34999999</v>
      </c>
      <c r="J100" s="833">
        <v>245191399.34999999</v>
      </c>
      <c r="K100" s="833">
        <v>2590202.0099999998</v>
      </c>
      <c r="L100" s="833">
        <v>2590202.0099999998</v>
      </c>
    </row>
    <row r="101" spans="1:12" x14ac:dyDescent="0.2">
      <c r="A101" s="832" t="s">
        <v>3045</v>
      </c>
      <c r="B101" s="832" t="s">
        <v>355</v>
      </c>
      <c r="F101" s="833">
        <v>225946306.56999999</v>
      </c>
      <c r="G101" s="833">
        <v>174320296.80000001</v>
      </c>
      <c r="H101" s="833">
        <v>174320296.80000001</v>
      </c>
      <c r="I101" s="833">
        <v>172370296.80000001</v>
      </c>
      <c r="J101" s="833">
        <v>172370296.80000001</v>
      </c>
      <c r="K101" s="833">
        <v>1950000</v>
      </c>
      <c r="L101" s="833">
        <v>1950000</v>
      </c>
    </row>
    <row r="102" spans="1:12" x14ac:dyDescent="0.2">
      <c r="A102" s="832" t="s">
        <v>3046</v>
      </c>
      <c r="B102" s="832" t="s">
        <v>365</v>
      </c>
      <c r="F102" s="833">
        <v>0</v>
      </c>
      <c r="G102" s="833">
        <v>895322.76</v>
      </c>
      <c r="H102" s="833">
        <v>895322.76</v>
      </c>
      <c r="I102" s="833">
        <v>895322.76</v>
      </c>
      <c r="J102" s="833">
        <v>895322.76</v>
      </c>
      <c r="K102" s="833">
        <v>0</v>
      </c>
      <c r="L102" s="833">
        <v>0</v>
      </c>
    </row>
    <row r="104" spans="1:12" x14ac:dyDescent="0.2">
      <c r="A104" s="831" t="s">
        <v>2313</v>
      </c>
      <c r="B104" s="831" t="s">
        <v>465</v>
      </c>
      <c r="F104" s="839">
        <v>631544810.41999996</v>
      </c>
      <c r="G104" s="839">
        <v>347130480.06</v>
      </c>
      <c r="H104" s="839">
        <v>347130480.06</v>
      </c>
      <c r="I104" s="839">
        <v>347130480.06</v>
      </c>
      <c r="J104" s="839">
        <v>347130480.06</v>
      </c>
      <c r="K104" s="834">
        <v>0</v>
      </c>
      <c r="L104" s="834">
        <v>0</v>
      </c>
    </row>
    <row r="105" spans="1:12" x14ac:dyDescent="0.2">
      <c r="A105" s="832" t="s">
        <v>3043</v>
      </c>
      <c r="B105" s="832" t="s">
        <v>351</v>
      </c>
      <c r="F105" s="833">
        <v>573326818.62</v>
      </c>
      <c r="G105" s="833">
        <v>182086334.22</v>
      </c>
      <c r="H105" s="833">
        <v>182086334.22</v>
      </c>
      <c r="I105" s="833">
        <v>182086334.22</v>
      </c>
      <c r="J105" s="833">
        <v>182086334.22</v>
      </c>
      <c r="K105" s="833">
        <v>0</v>
      </c>
      <c r="L105" s="833">
        <v>0</v>
      </c>
    </row>
    <row r="106" spans="1:12" x14ac:dyDescent="0.2">
      <c r="A106" s="832" t="s">
        <v>3044</v>
      </c>
      <c r="B106" s="832" t="s">
        <v>353</v>
      </c>
      <c r="F106" s="833">
        <v>58217991.799999997</v>
      </c>
      <c r="G106" s="833">
        <v>165044145.84</v>
      </c>
      <c r="H106" s="833">
        <v>165044145.84</v>
      </c>
      <c r="I106" s="833">
        <v>165044145.84</v>
      </c>
      <c r="J106" s="833">
        <v>165044145.84</v>
      </c>
      <c r="K106" s="833">
        <v>0</v>
      </c>
      <c r="L106" s="833">
        <v>0</v>
      </c>
    </row>
    <row r="107" spans="1:12" x14ac:dyDescent="0.2">
      <c r="A107" s="832" t="s">
        <v>3045</v>
      </c>
      <c r="B107" s="832" t="s">
        <v>355</v>
      </c>
      <c r="F107" s="833">
        <v>0</v>
      </c>
      <c r="G107" s="833">
        <v>0</v>
      </c>
      <c r="H107" s="833">
        <v>0</v>
      </c>
      <c r="I107" s="833">
        <v>0</v>
      </c>
      <c r="J107" s="833">
        <v>0</v>
      </c>
      <c r="K107" s="833">
        <v>0</v>
      </c>
      <c r="L107" s="833">
        <v>0</v>
      </c>
    </row>
    <row r="109" spans="1:12" x14ac:dyDescent="0.2">
      <c r="A109" s="831" t="s">
        <v>2269</v>
      </c>
      <c r="B109" s="831" t="s">
        <v>466</v>
      </c>
      <c r="F109" s="839">
        <v>116352210.90000001</v>
      </c>
      <c r="G109" s="839">
        <v>139635777.38999999</v>
      </c>
      <c r="H109" s="839">
        <v>139573782.80000001</v>
      </c>
      <c r="I109" s="839">
        <v>139374405.40000001</v>
      </c>
      <c r="J109" s="839">
        <v>139374405.40000001</v>
      </c>
      <c r="K109" s="834">
        <v>261371.99</v>
      </c>
      <c r="L109" s="834">
        <v>261371.99</v>
      </c>
    </row>
    <row r="110" spans="1:12" x14ac:dyDescent="0.2">
      <c r="A110" s="832" t="s">
        <v>3043</v>
      </c>
      <c r="B110" s="832" t="s">
        <v>351</v>
      </c>
      <c r="F110" s="833">
        <v>96626695.239999995</v>
      </c>
      <c r="G110" s="833">
        <v>104812113.11</v>
      </c>
      <c r="H110" s="833">
        <v>104812113.11</v>
      </c>
      <c r="I110" s="833">
        <v>104812113.11</v>
      </c>
      <c r="J110" s="833">
        <v>104812113.11</v>
      </c>
      <c r="K110" s="833">
        <v>0</v>
      </c>
      <c r="L110" s="833">
        <v>0</v>
      </c>
    </row>
    <row r="111" spans="1:12" x14ac:dyDescent="0.2">
      <c r="A111" s="832" t="s">
        <v>2240</v>
      </c>
      <c r="B111" s="832" t="s">
        <v>380</v>
      </c>
      <c r="F111" s="833">
        <v>2353146.5099999998</v>
      </c>
      <c r="G111" s="833">
        <v>2369980.7200000002</v>
      </c>
      <c r="H111" s="833">
        <v>2369910.48</v>
      </c>
      <c r="I111" s="833">
        <v>2170533.08</v>
      </c>
      <c r="J111" s="833">
        <v>2170533.08</v>
      </c>
      <c r="K111" s="833">
        <v>199447.64</v>
      </c>
      <c r="L111" s="833">
        <v>199447.64</v>
      </c>
    </row>
    <row r="112" spans="1:12" x14ac:dyDescent="0.2">
      <c r="A112" s="832" t="s">
        <v>3044</v>
      </c>
      <c r="B112" s="832" t="s">
        <v>353</v>
      </c>
      <c r="F112" s="833">
        <v>2631213.0499999998</v>
      </c>
      <c r="G112" s="833">
        <v>14741424.66</v>
      </c>
      <c r="H112" s="833">
        <v>14679500.310000001</v>
      </c>
      <c r="I112" s="833">
        <v>14679500.310000001</v>
      </c>
      <c r="J112" s="833">
        <v>14679500.310000001</v>
      </c>
      <c r="K112" s="833">
        <v>61924.35</v>
      </c>
      <c r="L112" s="833">
        <v>61924.35</v>
      </c>
    </row>
    <row r="113" spans="1:12" x14ac:dyDescent="0.2">
      <c r="A113" s="832" t="s">
        <v>3045</v>
      </c>
      <c r="B113" s="832" t="s">
        <v>355</v>
      </c>
      <c r="F113" s="833">
        <v>14741156.1</v>
      </c>
      <c r="G113" s="833">
        <v>17712258.899999999</v>
      </c>
      <c r="H113" s="833">
        <v>17712258.899999999</v>
      </c>
      <c r="I113" s="833">
        <v>17712258.899999999</v>
      </c>
      <c r="J113" s="833">
        <v>17712258.899999999</v>
      </c>
      <c r="K113" s="833">
        <v>0</v>
      </c>
      <c r="L113" s="833">
        <v>0</v>
      </c>
    </row>
    <row r="114" spans="1:12" x14ac:dyDescent="0.2">
      <c r="A114" s="832" t="s">
        <v>3046</v>
      </c>
      <c r="B114" s="832" t="s">
        <v>365</v>
      </c>
      <c r="F114" s="833">
        <v>0</v>
      </c>
      <c r="G114" s="833">
        <v>0</v>
      </c>
      <c r="H114" s="833">
        <v>0</v>
      </c>
      <c r="I114" s="833">
        <v>0</v>
      </c>
      <c r="J114" s="833">
        <v>0</v>
      </c>
      <c r="K114" s="833">
        <v>0</v>
      </c>
      <c r="L114" s="833">
        <v>0</v>
      </c>
    </row>
    <row r="116" spans="1:12" x14ac:dyDescent="0.2">
      <c r="A116" s="831" t="s">
        <v>2250</v>
      </c>
      <c r="B116" s="831" t="s">
        <v>467</v>
      </c>
      <c r="F116" s="839">
        <v>26784170.039999999</v>
      </c>
      <c r="G116" s="839">
        <v>9200418.3699999992</v>
      </c>
      <c r="H116" s="839">
        <v>9200418.3699999992</v>
      </c>
      <c r="I116" s="839">
        <v>9200418.3699999992</v>
      </c>
      <c r="J116" s="839">
        <v>9200418.3699999992</v>
      </c>
      <c r="K116" s="834">
        <v>0</v>
      </c>
      <c r="L116" s="834">
        <v>0</v>
      </c>
    </row>
    <row r="117" spans="1:12" x14ac:dyDescent="0.2">
      <c r="A117" s="832" t="s">
        <v>3043</v>
      </c>
      <c r="B117" s="832" t="s">
        <v>351</v>
      </c>
      <c r="F117" s="833">
        <v>13931021.35</v>
      </c>
      <c r="G117" s="833">
        <v>5547262.0099999998</v>
      </c>
      <c r="H117" s="833">
        <v>5547262.0099999998</v>
      </c>
      <c r="I117" s="833">
        <v>5547262.0099999998</v>
      </c>
      <c r="J117" s="833">
        <v>5547262.0099999998</v>
      </c>
      <c r="K117" s="833">
        <v>0</v>
      </c>
      <c r="L117" s="833">
        <v>0</v>
      </c>
    </row>
    <row r="118" spans="1:12" x14ac:dyDescent="0.2">
      <c r="A118" s="832" t="s">
        <v>2240</v>
      </c>
      <c r="B118" s="832" t="s">
        <v>380</v>
      </c>
      <c r="F118" s="833">
        <v>2719073.5</v>
      </c>
      <c r="G118" s="833">
        <v>447983.38</v>
      </c>
      <c r="H118" s="833">
        <v>447983.38</v>
      </c>
      <c r="I118" s="833">
        <v>447983.38</v>
      </c>
      <c r="J118" s="833">
        <v>447983.38</v>
      </c>
      <c r="K118" s="833">
        <v>0</v>
      </c>
      <c r="L118" s="833">
        <v>0</v>
      </c>
    </row>
    <row r="119" spans="1:12" x14ac:dyDescent="0.2">
      <c r="A119" s="832" t="s">
        <v>3044</v>
      </c>
      <c r="B119" s="832" t="s">
        <v>353</v>
      </c>
      <c r="F119" s="833">
        <v>3946232.74</v>
      </c>
      <c r="G119" s="833">
        <v>337059.08</v>
      </c>
      <c r="H119" s="833">
        <v>337059.08</v>
      </c>
      <c r="I119" s="833">
        <v>337059.08</v>
      </c>
      <c r="J119" s="833">
        <v>337059.08</v>
      </c>
      <c r="K119" s="833">
        <v>0</v>
      </c>
      <c r="L119" s="833">
        <v>0</v>
      </c>
    </row>
    <row r="120" spans="1:12" x14ac:dyDescent="0.2">
      <c r="A120" s="832" t="s">
        <v>3045</v>
      </c>
      <c r="B120" s="832" t="s">
        <v>355</v>
      </c>
      <c r="F120" s="833">
        <v>6187842.4500000002</v>
      </c>
      <c r="G120" s="833">
        <v>2868113.9</v>
      </c>
      <c r="H120" s="833">
        <v>2868113.9</v>
      </c>
      <c r="I120" s="833">
        <v>2868113.9</v>
      </c>
      <c r="J120" s="833">
        <v>2868113.9</v>
      </c>
      <c r="K120" s="833">
        <v>0</v>
      </c>
      <c r="L120" s="833">
        <v>0</v>
      </c>
    </row>
    <row r="122" spans="1:12" x14ac:dyDescent="0.2">
      <c r="A122" s="831" t="s">
        <v>2314</v>
      </c>
      <c r="B122" s="831" t="s">
        <v>468</v>
      </c>
      <c r="F122" s="839">
        <v>341682262.76999998</v>
      </c>
      <c r="G122" s="839">
        <v>452306508.63999999</v>
      </c>
      <c r="H122" s="839">
        <v>452301628.63999999</v>
      </c>
      <c r="I122" s="839">
        <v>451242634.20999998</v>
      </c>
      <c r="J122" s="839">
        <v>446702639.25999999</v>
      </c>
      <c r="K122" s="834">
        <v>1063874.43</v>
      </c>
      <c r="L122" s="834">
        <v>5603869.3799999999</v>
      </c>
    </row>
    <row r="123" spans="1:12" x14ac:dyDescent="0.2">
      <c r="A123" s="832" t="s">
        <v>3043</v>
      </c>
      <c r="B123" s="832" t="s">
        <v>351</v>
      </c>
      <c r="F123" s="833">
        <v>292279811.29000002</v>
      </c>
      <c r="G123" s="833">
        <v>344643829.80000001</v>
      </c>
      <c r="H123" s="833">
        <v>344643829.80000001</v>
      </c>
      <c r="I123" s="833">
        <v>344643829.80000001</v>
      </c>
      <c r="J123" s="833">
        <v>344643829.80000001</v>
      </c>
      <c r="K123" s="833">
        <v>0</v>
      </c>
      <c r="L123" s="833">
        <v>0</v>
      </c>
    </row>
    <row r="124" spans="1:12" x14ac:dyDescent="0.2">
      <c r="A124" s="832" t="s">
        <v>2240</v>
      </c>
      <c r="B124" s="832" t="s">
        <v>380</v>
      </c>
      <c r="F124" s="833">
        <v>6420595.5300000003</v>
      </c>
      <c r="G124" s="833">
        <v>11225716.279999999</v>
      </c>
      <c r="H124" s="833">
        <v>11225716.279999999</v>
      </c>
      <c r="I124" s="833">
        <v>10173075.300000001</v>
      </c>
      <c r="J124" s="833">
        <v>10173075.300000001</v>
      </c>
      <c r="K124" s="833">
        <v>1052640.98</v>
      </c>
      <c r="L124" s="833">
        <v>1052640.98</v>
      </c>
    </row>
    <row r="125" spans="1:12" x14ac:dyDescent="0.2">
      <c r="A125" s="832" t="s">
        <v>3044</v>
      </c>
      <c r="B125" s="832" t="s">
        <v>353</v>
      </c>
      <c r="F125" s="833">
        <v>13639435.24</v>
      </c>
      <c r="G125" s="833">
        <v>59060408.710000001</v>
      </c>
      <c r="H125" s="833">
        <v>59055528.710000001</v>
      </c>
      <c r="I125" s="833">
        <v>59049175.259999998</v>
      </c>
      <c r="J125" s="833">
        <v>54509180.310000002</v>
      </c>
      <c r="K125" s="833">
        <v>11233.45</v>
      </c>
      <c r="L125" s="833">
        <v>4551228.4000000004</v>
      </c>
    </row>
    <row r="126" spans="1:12" x14ac:dyDescent="0.2">
      <c r="A126" s="832" t="s">
        <v>3045</v>
      </c>
      <c r="B126" s="832" t="s">
        <v>355</v>
      </c>
      <c r="F126" s="833">
        <v>29342420.710000001</v>
      </c>
      <c r="G126" s="833">
        <v>37367753.850000001</v>
      </c>
      <c r="H126" s="833">
        <v>37367753.850000001</v>
      </c>
      <c r="I126" s="833">
        <v>37367753.850000001</v>
      </c>
      <c r="J126" s="833">
        <v>37367753.850000001</v>
      </c>
      <c r="K126" s="833">
        <v>0</v>
      </c>
      <c r="L126" s="833">
        <v>0</v>
      </c>
    </row>
    <row r="127" spans="1:12" x14ac:dyDescent="0.2">
      <c r="A127" s="832" t="s">
        <v>3046</v>
      </c>
      <c r="B127" s="832" t="s">
        <v>365</v>
      </c>
      <c r="F127" s="833">
        <v>0</v>
      </c>
      <c r="G127" s="833">
        <v>8800</v>
      </c>
      <c r="H127" s="833">
        <v>8800</v>
      </c>
      <c r="I127" s="833">
        <v>8800</v>
      </c>
      <c r="J127" s="833">
        <v>8800</v>
      </c>
      <c r="K127" s="833">
        <v>0</v>
      </c>
      <c r="L127" s="833">
        <v>0</v>
      </c>
    </row>
    <row r="129" spans="1:12" x14ac:dyDescent="0.2">
      <c r="A129" s="831" t="s">
        <v>2315</v>
      </c>
      <c r="B129" s="831" t="s">
        <v>469</v>
      </c>
      <c r="F129" s="839">
        <v>32077150.699999999</v>
      </c>
      <c r="G129" s="839">
        <v>32781158.260000002</v>
      </c>
      <c r="H129" s="839">
        <v>32781158.260000002</v>
      </c>
      <c r="I129" s="839">
        <v>32740840.140000001</v>
      </c>
      <c r="J129" s="839">
        <v>32740840.140000001</v>
      </c>
      <c r="K129" s="834">
        <v>40318.120000000003</v>
      </c>
      <c r="L129" s="834">
        <v>40318.120000000003</v>
      </c>
    </row>
    <row r="130" spans="1:12" x14ac:dyDescent="0.2">
      <c r="A130" s="832" t="s">
        <v>3043</v>
      </c>
      <c r="B130" s="832" t="s">
        <v>351</v>
      </c>
      <c r="F130" s="833">
        <v>22433436.780000001</v>
      </c>
      <c r="G130" s="833">
        <v>22644497.870000001</v>
      </c>
      <c r="H130" s="833">
        <v>22644497.870000001</v>
      </c>
      <c r="I130" s="833">
        <v>22644497.870000001</v>
      </c>
      <c r="J130" s="833">
        <v>22644497.870000001</v>
      </c>
      <c r="K130" s="833">
        <v>0</v>
      </c>
      <c r="L130" s="833">
        <v>0</v>
      </c>
    </row>
    <row r="131" spans="1:12" x14ac:dyDescent="0.2">
      <c r="A131" s="832" t="s">
        <v>2240</v>
      </c>
      <c r="B131" s="832" t="s">
        <v>380</v>
      </c>
      <c r="F131" s="833">
        <v>867219.39</v>
      </c>
      <c r="G131" s="833">
        <v>1097539.8799999999</v>
      </c>
      <c r="H131" s="833">
        <v>1097539.8799999999</v>
      </c>
      <c r="I131" s="833">
        <v>1057221.76</v>
      </c>
      <c r="J131" s="833">
        <v>1057221.76</v>
      </c>
      <c r="K131" s="833">
        <v>40318.120000000003</v>
      </c>
      <c r="L131" s="833">
        <v>40318.120000000003</v>
      </c>
    </row>
    <row r="132" spans="1:12" x14ac:dyDescent="0.2">
      <c r="A132" s="832" t="s">
        <v>3044</v>
      </c>
      <c r="B132" s="832" t="s">
        <v>353</v>
      </c>
      <c r="F132" s="833">
        <v>3817522.21</v>
      </c>
      <c r="G132" s="833">
        <v>3809954.41</v>
      </c>
      <c r="H132" s="833">
        <v>3809954.41</v>
      </c>
      <c r="I132" s="833">
        <v>3809954.41</v>
      </c>
      <c r="J132" s="833">
        <v>3809954.41</v>
      </c>
      <c r="K132" s="833">
        <v>0</v>
      </c>
      <c r="L132" s="833">
        <v>0</v>
      </c>
    </row>
    <row r="133" spans="1:12" x14ac:dyDescent="0.2">
      <c r="A133" s="832" t="s">
        <v>3045</v>
      </c>
      <c r="B133" s="832" t="s">
        <v>355</v>
      </c>
      <c r="F133" s="833">
        <v>4958972.32</v>
      </c>
      <c r="G133" s="833">
        <v>5229166.0999999996</v>
      </c>
      <c r="H133" s="833">
        <v>5229166.0999999996</v>
      </c>
      <c r="I133" s="833">
        <v>5229166.0999999996</v>
      </c>
      <c r="J133" s="833">
        <v>5229166.0999999996</v>
      </c>
      <c r="K133" s="833">
        <v>0</v>
      </c>
      <c r="L133" s="833">
        <v>0</v>
      </c>
    </row>
    <row r="135" spans="1:12" x14ac:dyDescent="0.2">
      <c r="A135" s="831" t="s">
        <v>2316</v>
      </c>
      <c r="B135" s="831" t="s">
        <v>471</v>
      </c>
      <c r="F135" s="839">
        <v>271682068.83999997</v>
      </c>
      <c r="G135" s="839">
        <v>260454947.28</v>
      </c>
      <c r="H135" s="839">
        <v>260454947.28</v>
      </c>
      <c r="I135" s="839">
        <v>259143014.94999999</v>
      </c>
      <c r="J135" s="839">
        <v>259143014.94999999</v>
      </c>
      <c r="K135" s="834">
        <v>1311932.33</v>
      </c>
      <c r="L135" s="834">
        <v>1311932.33</v>
      </c>
    </row>
    <row r="136" spans="1:12" x14ac:dyDescent="0.2">
      <c r="A136" s="832" t="s">
        <v>3043</v>
      </c>
      <c r="B136" s="832" t="s">
        <v>351</v>
      </c>
      <c r="F136" s="833">
        <v>28875806.859999999</v>
      </c>
      <c r="G136" s="833">
        <v>29726418.09</v>
      </c>
      <c r="H136" s="833">
        <v>29726418.09</v>
      </c>
      <c r="I136" s="833">
        <v>29726418.09</v>
      </c>
      <c r="J136" s="833">
        <v>29726418.09</v>
      </c>
      <c r="K136" s="833">
        <v>0</v>
      </c>
      <c r="L136" s="833">
        <v>0</v>
      </c>
    </row>
    <row r="137" spans="1:12" x14ac:dyDescent="0.2">
      <c r="A137" s="832" t="s">
        <v>2240</v>
      </c>
      <c r="B137" s="832" t="s">
        <v>380</v>
      </c>
      <c r="F137" s="833">
        <v>2113734</v>
      </c>
      <c r="G137" s="833">
        <v>2345271.12</v>
      </c>
      <c r="H137" s="833">
        <v>2345271.12</v>
      </c>
      <c r="I137" s="833">
        <v>1607767.08</v>
      </c>
      <c r="J137" s="833">
        <v>1607767.08</v>
      </c>
      <c r="K137" s="833">
        <v>737504.04</v>
      </c>
      <c r="L137" s="833">
        <v>737504.04</v>
      </c>
    </row>
    <row r="138" spans="1:12" x14ac:dyDescent="0.2">
      <c r="A138" s="832" t="s">
        <v>3044</v>
      </c>
      <c r="B138" s="832" t="s">
        <v>353</v>
      </c>
      <c r="F138" s="833">
        <v>235293027.19999999</v>
      </c>
      <c r="G138" s="833">
        <v>223060454.87</v>
      </c>
      <c r="H138" s="833">
        <v>223060454.87</v>
      </c>
      <c r="I138" s="833">
        <v>222486026.58000001</v>
      </c>
      <c r="J138" s="833">
        <v>222486026.58000001</v>
      </c>
      <c r="K138" s="833">
        <v>574428.29</v>
      </c>
      <c r="L138" s="833">
        <v>574428.29</v>
      </c>
    </row>
    <row r="139" spans="1:12" x14ac:dyDescent="0.2">
      <c r="A139" s="832" t="s">
        <v>3045</v>
      </c>
      <c r="B139" s="832" t="s">
        <v>355</v>
      </c>
      <c r="F139" s="833">
        <v>5324100.78</v>
      </c>
      <c r="G139" s="833">
        <v>5322803.2000000002</v>
      </c>
      <c r="H139" s="833">
        <v>5322803.2000000002</v>
      </c>
      <c r="I139" s="833">
        <v>5322803.2000000002</v>
      </c>
      <c r="J139" s="833">
        <v>5322803.2000000002</v>
      </c>
      <c r="K139" s="833">
        <v>0</v>
      </c>
      <c r="L139" s="833">
        <v>0</v>
      </c>
    </row>
    <row r="140" spans="1:12" x14ac:dyDescent="0.2">
      <c r="A140" s="832" t="s">
        <v>3046</v>
      </c>
      <c r="B140" s="832" t="s">
        <v>365</v>
      </c>
      <c r="F140" s="833">
        <v>0</v>
      </c>
      <c r="G140" s="833">
        <v>0</v>
      </c>
      <c r="H140" s="833">
        <v>0</v>
      </c>
      <c r="I140" s="833">
        <v>0</v>
      </c>
      <c r="J140" s="833">
        <v>0</v>
      </c>
      <c r="K140" s="833">
        <v>0</v>
      </c>
      <c r="L140" s="833">
        <v>0</v>
      </c>
    </row>
    <row r="141" spans="1:12" x14ac:dyDescent="0.2">
      <c r="A141" s="832" t="s">
        <v>3047</v>
      </c>
      <c r="B141" s="832" t="s">
        <v>366</v>
      </c>
      <c r="F141" s="833">
        <v>75400</v>
      </c>
      <c r="G141" s="833">
        <v>0</v>
      </c>
      <c r="H141" s="833">
        <v>0</v>
      </c>
      <c r="I141" s="833">
        <v>0</v>
      </c>
      <c r="J141" s="833">
        <v>0</v>
      </c>
      <c r="K141" s="833">
        <v>0</v>
      </c>
      <c r="L141" s="833">
        <v>0</v>
      </c>
    </row>
    <row r="143" spans="1:12" x14ac:dyDescent="0.2">
      <c r="A143" s="831" t="s">
        <v>2317</v>
      </c>
      <c r="B143" s="831" t="s">
        <v>472</v>
      </c>
      <c r="F143" s="839">
        <v>8265861.21</v>
      </c>
      <c r="G143" s="839">
        <v>7739973.1500000004</v>
      </c>
      <c r="H143" s="839">
        <v>7738035.1299999999</v>
      </c>
      <c r="I143" s="839">
        <v>7716447.5300000003</v>
      </c>
      <c r="J143" s="839">
        <v>7716447.5300000003</v>
      </c>
      <c r="K143" s="834">
        <v>23525.62</v>
      </c>
      <c r="L143" s="834">
        <v>23525.62</v>
      </c>
    </row>
    <row r="144" spans="1:12" x14ac:dyDescent="0.2">
      <c r="A144" s="832" t="s">
        <v>3043</v>
      </c>
      <c r="B144" s="832" t="s">
        <v>351</v>
      </c>
      <c r="F144" s="833">
        <v>4551634.33</v>
      </c>
      <c r="G144" s="833">
        <v>3690942.58</v>
      </c>
      <c r="H144" s="833">
        <v>3690942.58</v>
      </c>
      <c r="I144" s="833">
        <v>3690942.58</v>
      </c>
      <c r="J144" s="833">
        <v>3690942.58</v>
      </c>
      <c r="K144" s="833">
        <v>0</v>
      </c>
      <c r="L144" s="833">
        <v>0</v>
      </c>
    </row>
    <row r="145" spans="1:12" x14ac:dyDescent="0.2">
      <c r="A145" s="832" t="s">
        <v>2240</v>
      </c>
      <c r="B145" s="832" t="s">
        <v>380</v>
      </c>
      <c r="F145" s="833">
        <v>189272.52</v>
      </c>
      <c r="G145" s="833">
        <v>215741.39</v>
      </c>
      <c r="H145" s="833">
        <v>213803.37</v>
      </c>
      <c r="I145" s="833">
        <v>192215.77</v>
      </c>
      <c r="J145" s="833">
        <v>192215.77</v>
      </c>
      <c r="K145" s="833">
        <v>23525.62</v>
      </c>
      <c r="L145" s="833">
        <v>23525.62</v>
      </c>
    </row>
    <row r="146" spans="1:12" x14ac:dyDescent="0.2">
      <c r="A146" s="832" t="s">
        <v>3044</v>
      </c>
      <c r="B146" s="832" t="s">
        <v>353</v>
      </c>
      <c r="F146" s="833">
        <v>1354623</v>
      </c>
      <c r="G146" s="833">
        <v>1308104.19</v>
      </c>
      <c r="H146" s="833">
        <v>1308104.19</v>
      </c>
      <c r="I146" s="833">
        <v>1308104.19</v>
      </c>
      <c r="J146" s="833">
        <v>1308104.19</v>
      </c>
      <c r="K146" s="833">
        <v>0</v>
      </c>
      <c r="L146" s="833">
        <v>0</v>
      </c>
    </row>
    <row r="147" spans="1:12" x14ac:dyDescent="0.2">
      <c r="A147" s="832" t="s">
        <v>3045</v>
      </c>
      <c r="B147" s="832" t="s">
        <v>355</v>
      </c>
      <c r="F147" s="833">
        <v>2170331.36</v>
      </c>
      <c r="G147" s="833">
        <v>2525184.9900000002</v>
      </c>
      <c r="H147" s="833">
        <v>2525184.9900000002</v>
      </c>
      <c r="I147" s="833">
        <v>2525184.9900000002</v>
      </c>
      <c r="J147" s="833">
        <v>2525184.9900000002</v>
      </c>
      <c r="K147" s="833">
        <v>0</v>
      </c>
      <c r="L147" s="833">
        <v>0</v>
      </c>
    </row>
    <row r="149" spans="1:12" x14ac:dyDescent="0.2">
      <c r="A149" s="831" t="s">
        <v>2287</v>
      </c>
      <c r="B149" s="831" t="s">
        <v>473</v>
      </c>
      <c r="F149" s="839">
        <v>125136774.67</v>
      </c>
      <c r="G149" s="839">
        <v>142308995.61000001</v>
      </c>
      <c r="H149" s="839">
        <v>142308995.61000001</v>
      </c>
      <c r="I149" s="839">
        <v>139714170.97</v>
      </c>
      <c r="J149" s="839">
        <v>139714170.97</v>
      </c>
      <c r="K149" s="834">
        <v>2594824.64</v>
      </c>
      <c r="L149" s="834">
        <v>2594824.64</v>
      </c>
    </row>
    <row r="150" spans="1:12" x14ac:dyDescent="0.2">
      <c r="A150" s="832" t="s">
        <v>3043</v>
      </c>
      <c r="B150" s="832" t="s">
        <v>351</v>
      </c>
      <c r="F150" s="833">
        <v>101853051.98999999</v>
      </c>
      <c r="G150" s="833">
        <v>116270672.70999999</v>
      </c>
      <c r="H150" s="833">
        <v>116270672.70999999</v>
      </c>
      <c r="I150" s="833">
        <v>116270672.70999999</v>
      </c>
      <c r="J150" s="833">
        <v>116270672.70999999</v>
      </c>
      <c r="K150" s="833">
        <v>0</v>
      </c>
      <c r="L150" s="833">
        <v>0</v>
      </c>
    </row>
    <row r="151" spans="1:12" x14ac:dyDescent="0.2">
      <c r="A151" s="832" t="s">
        <v>2240</v>
      </c>
      <c r="B151" s="832" t="s">
        <v>380</v>
      </c>
      <c r="F151" s="833">
        <v>2637115.25</v>
      </c>
      <c r="G151" s="833">
        <v>3234204.89</v>
      </c>
      <c r="H151" s="833">
        <v>3234204.89</v>
      </c>
      <c r="I151" s="833">
        <v>1133904.25</v>
      </c>
      <c r="J151" s="833">
        <v>1133904.25</v>
      </c>
      <c r="K151" s="833">
        <v>2100300.64</v>
      </c>
      <c r="L151" s="833">
        <v>2100300.64</v>
      </c>
    </row>
    <row r="152" spans="1:12" x14ac:dyDescent="0.2">
      <c r="A152" s="832" t="s">
        <v>3044</v>
      </c>
      <c r="B152" s="832" t="s">
        <v>353</v>
      </c>
      <c r="F152" s="833">
        <v>6382274.1699999999</v>
      </c>
      <c r="G152" s="833">
        <v>6019940.6100000003</v>
      </c>
      <c r="H152" s="833">
        <v>6019940.6100000003</v>
      </c>
      <c r="I152" s="833">
        <v>6015416.6100000003</v>
      </c>
      <c r="J152" s="833">
        <v>6015416.6100000003</v>
      </c>
      <c r="K152" s="833">
        <v>4524</v>
      </c>
      <c r="L152" s="833">
        <v>4524</v>
      </c>
    </row>
    <row r="153" spans="1:12" x14ac:dyDescent="0.2">
      <c r="A153" s="832" t="s">
        <v>3045</v>
      </c>
      <c r="B153" s="832" t="s">
        <v>355</v>
      </c>
      <c r="F153" s="833">
        <v>14264333.26</v>
      </c>
      <c r="G153" s="833">
        <v>16784177.399999999</v>
      </c>
      <c r="H153" s="833">
        <v>16784177.399999999</v>
      </c>
      <c r="I153" s="833">
        <v>16294177.4</v>
      </c>
      <c r="J153" s="833">
        <v>16294177.4</v>
      </c>
      <c r="K153" s="833">
        <v>490000</v>
      </c>
      <c r="L153" s="833">
        <v>490000</v>
      </c>
    </row>
    <row r="155" spans="1:12" x14ac:dyDescent="0.2">
      <c r="A155" s="831" t="s">
        <v>2251</v>
      </c>
      <c r="B155" s="831" t="s">
        <v>474</v>
      </c>
      <c r="F155" s="839">
        <v>31176492.98</v>
      </c>
      <c r="G155" s="839">
        <v>85898826.519999996</v>
      </c>
      <c r="H155" s="839">
        <v>85583100.189999998</v>
      </c>
      <c r="I155" s="839">
        <v>85583100.180000007</v>
      </c>
      <c r="J155" s="839">
        <v>85583100.180000007</v>
      </c>
      <c r="K155" s="834">
        <v>315726.34000000003</v>
      </c>
      <c r="L155" s="834">
        <v>315726.34000000003</v>
      </c>
    </row>
    <row r="156" spans="1:12" x14ac:dyDescent="0.2">
      <c r="A156" s="832" t="s">
        <v>3043</v>
      </c>
      <c r="B156" s="832" t="s">
        <v>351</v>
      </c>
      <c r="F156" s="833">
        <v>18860248.329999998</v>
      </c>
      <c r="G156" s="833">
        <v>46041579</v>
      </c>
      <c r="H156" s="833">
        <v>46015534.439999998</v>
      </c>
      <c r="I156" s="833">
        <v>46015534.439999998</v>
      </c>
      <c r="J156" s="833">
        <v>46015534.439999998</v>
      </c>
      <c r="K156" s="833">
        <v>26044.560000000001</v>
      </c>
      <c r="L156" s="833">
        <v>26044.560000000001</v>
      </c>
    </row>
    <row r="157" spans="1:12" x14ac:dyDescent="0.2">
      <c r="A157" s="832" t="s">
        <v>2240</v>
      </c>
      <c r="B157" s="832" t="s">
        <v>380</v>
      </c>
      <c r="F157" s="833">
        <v>158145.56</v>
      </c>
      <c r="G157" s="833">
        <v>8115907.1100000003</v>
      </c>
      <c r="H157" s="833">
        <v>8083014.1299999999</v>
      </c>
      <c r="I157" s="833">
        <v>8083014.1299999999</v>
      </c>
      <c r="J157" s="833">
        <v>8083014.1299999999</v>
      </c>
      <c r="K157" s="833">
        <v>32892.980000000003</v>
      </c>
      <c r="L157" s="833">
        <v>32892.980000000003</v>
      </c>
    </row>
    <row r="158" spans="1:12" x14ac:dyDescent="0.2">
      <c r="A158" s="832" t="s">
        <v>3044</v>
      </c>
      <c r="B158" s="832" t="s">
        <v>353</v>
      </c>
      <c r="F158" s="833">
        <v>2253868.4900000002</v>
      </c>
      <c r="G158" s="833">
        <v>18919843.510000002</v>
      </c>
      <c r="H158" s="833">
        <v>18700710.949999999</v>
      </c>
      <c r="I158" s="833">
        <v>18700710.949999999</v>
      </c>
      <c r="J158" s="833">
        <v>18700710.949999999</v>
      </c>
      <c r="K158" s="833">
        <v>219132.56</v>
      </c>
      <c r="L158" s="833">
        <v>219132.56</v>
      </c>
    </row>
    <row r="159" spans="1:12" x14ac:dyDescent="0.2">
      <c r="A159" s="832" t="s">
        <v>3045</v>
      </c>
      <c r="B159" s="832" t="s">
        <v>355</v>
      </c>
      <c r="F159" s="833">
        <v>9904230.5999999996</v>
      </c>
      <c r="G159" s="833">
        <v>9558490.1500000004</v>
      </c>
      <c r="H159" s="833">
        <v>9558490.1500000004</v>
      </c>
      <c r="I159" s="833">
        <v>9558490.1500000004</v>
      </c>
      <c r="J159" s="833">
        <v>9558490.1500000004</v>
      </c>
      <c r="K159" s="833">
        <v>0</v>
      </c>
      <c r="L159" s="833">
        <v>0</v>
      </c>
    </row>
    <row r="160" spans="1:12" x14ac:dyDescent="0.2">
      <c r="A160" s="832" t="s">
        <v>3046</v>
      </c>
      <c r="B160" s="832" t="s">
        <v>365</v>
      </c>
      <c r="F160" s="833">
        <v>0</v>
      </c>
      <c r="G160" s="833">
        <v>3263006.75</v>
      </c>
      <c r="H160" s="833">
        <v>3225350.52</v>
      </c>
      <c r="I160" s="833">
        <v>3225350.51</v>
      </c>
      <c r="J160" s="833">
        <v>3225350.51</v>
      </c>
      <c r="K160" s="833">
        <v>37656.239999999998</v>
      </c>
      <c r="L160" s="833">
        <v>37656.239999999998</v>
      </c>
    </row>
    <row r="162" spans="1:12" x14ac:dyDescent="0.2">
      <c r="A162" s="831" t="s">
        <v>2300</v>
      </c>
      <c r="B162" s="831" t="s">
        <v>475</v>
      </c>
      <c r="F162" s="839">
        <v>175621967.53</v>
      </c>
      <c r="G162" s="839">
        <v>181109530.94999999</v>
      </c>
      <c r="H162" s="839">
        <v>181109530.94999999</v>
      </c>
      <c r="I162" s="839">
        <v>179288386.63</v>
      </c>
      <c r="J162" s="839">
        <v>179288386.63</v>
      </c>
      <c r="K162" s="834">
        <v>1821144.32</v>
      </c>
      <c r="L162" s="834">
        <v>1821144.32</v>
      </c>
    </row>
    <row r="163" spans="1:12" x14ac:dyDescent="0.2">
      <c r="A163" s="832" t="s">
        <v>3043</v>
      </c>
      <c r="B163" s="832" t="s">
        <v>351</v>
      </c>
      <c r="F163" s="833">
        <v>140717469.75999999</v>
      </c>
      <c r="G163" s="833">
        <v>141996603.06999999</v>
      </c>
      <c r="H163" s="833">
        <v>141996603.06999999</v>
      </c>
      <c r="I163" s="833">
        <v>141996603.06999999</v>
      </c>
      <c r="J163" s="833">
        <v>141996603.06999999</v>
      </c>
      <c r="K163" s="833">
        <v>0</v>
      </c>
      <c r="L163" s="833">
        <v>0</v>
      </c>
    </row>
    <row r="164" spans="1:12" x14ac:dyDescent="0.2">
      <c r="A164" s="832" t="s">
        <v>2240</v>
      </c>
      <c r="B164" s="832" t="s">
        <v>380</v>
      </c>
      <c r="F164" s="833">
        <v>3823555.2</v>
      </c>
      <c r="G164" s="833">
        <v>3522216.37</v>
      </c>
      <c r="H164" s="833">
        <v>3522216.37</v>
      </c>
      <c r="I164" s="833">
        <v>1701072.05</v>
      </c>
      <c r="J164" s="833">
        <v>1701072.05</v>
      </c>
      <c r="K164" s="833">
        <v>1821144.32</v>
      </c>
      <c r="L164" s="833">
        <v>1821144.32</v>
      </c>
    </row>
    <row r="165" spans="1:12" x14ac:dyDescent="0.2">
      <c r="A165" s="832" t="s">
        <v>3044</v>
      </c>
      <c r="B165" s="832" t="s">
        <v>353</v>
      </c>
      <c r="F165" s="833">
        <v>8059263.4100000001</v>
      </c>
      <c r="G165" s="833">
        <v>9683979.25</v>
      </c>
      <c r="H165" s="833">
        <v>9683979.25</v>
      </c>
      <c r="I165" s="833">
        <v>9683979.25</v>
      </c>
      <c r="J165" s="833">
        <v>9683979.25</v>
      </c>
      <c r="K165" s="833">
        <v>0</v>
      </c>
      <c r="L165" s="833">
        <v>0</v>
      </c>
    </row>
    <row r="166" spans="1:12" x14ac:dyDescent="0.2">
      <c r="A166" s="832" t="s">
        <v>3045</v>
      </c>
      <c r="B166" s="832" t="s">
        <v>355</v>
      </c>
      <c r="F166" s="833">
        <v>23021679.16</v>
      </c>
      <c r="G166" s="833">
        <v>25657026.149999999</v>
      </c>
      <c r="H166" s="833">
        <v>25657026.149999999</v>
      </c>
      <c r="I166" s="833">
        <v>25657026.149999999</v>
      </c>
      <c r="J166" s="833">
        <v>25657026.149999999</v>
      </c>
      <c r="K166" s="833">
        <v>0</v>
      </c>
      <c r="L166" s="833">
        <v>0</v>
      </c>
    </row>
    <row r="167" spans="1:12" x14ac:dyDescent="0.2">
      <c r="A167" s="832" t="s">
        <v>3046</v>
      </c>
      <c r="B167" s="832" t="s">
        <v>365</v>
      </c>
      <c r="F167" s="833">
        <v>0</v>
      </c>
      <c r="G167" s="833">
        <v>4706.1099999999997</v>
      </c>
      <c r="H167" s="833">
        <v>4706.1099999999997</v>
      </c>
      <c r="I167" s="833">
        <v>4706.1099999999997</v>
      </c>
      <c r="J167" s="833">
        <v>4706.1099999999997</v>
      </c>
      <c r="K167" s="833">
        <v>0</v>
      </c>
      <c r="L167" s="833">
        <v>0</v>
      </c>
    </row>
    <row r="168" spans="1:12" x14ac:dyDescent="0.2">
      <c r="A168" s="832" t="s">
        <v>3047</v>
      </c>
      <c r="B168" s="832" t="s">
        <v>366</v>
      </c>
      <c r="F168" s="833">
        <v>0</v>
      </c>
      <c r="G168" s="833">
        <v>245000</v>
      </c>
      <c r="H168" s="833">
        <v>245000</v>
      </c>
      <c r="I168" s="833">
        <v>245000</v>
      </c>
      <c r="J168" s="833">
        <v>245000</v>
      </c>
      <c r="K168" s="833">
        <v>0</v>
      </c>
      <c r="L168" s="833">
        <v>0</v>
      </c>
    </row>
    <row r="170" spans="1:12" x14ac:dyDescent="0.2">
      <c r="A170" s="831" t="s">
        <v>2318</v>
      </c>
      <c r="B170" s="831" t="s">
        <v>476</v>
      </c>
      <c r="F170" s="839">
        <v>94557739.379999995</v>
      </c>
      <c r="G170" s="839">
        <v>98068709.349999994</v>
      </c>
      <c r="H170" s="839">
        <v>98068700.069999993</v>
      </c>
      <c r="I170" s="839">
        <v>97077887.230000004</v>
      </c>
      <c r="J170" s="839">
        <v>97077887.230000004</v>
      </c>
      <c r="K170" s="834">
        <v>990822.12</v>
      </c>
      <c r="L170" s="834">
        <v>990822.12</v>
      </c>
    </row>
    <row r="171" spans="1:12" x14ac:dyDescent="0.2">
      <c r="A171" s="832" t="s">
        <v>3043</v>
      </c>
      <c r="B171" s="832" t="s">
        <v>351</v>
      </c>
      <c r="F171" s="833">
        <v>73916932.980000004</v>
      </c>
      <c r="G171" s="833">
        <v>74891119.829999998</v>
      </c>
      <c r="H171" s="833">
        <v>74891119.829999998</v>
      </c>
      <c r="I171" s="833">
        <v>74891119.829999998</v>
      </c>
      <c r="J171" s="833">
        <v>74891119.829999998</v>
      </c>
      <c r="K171" s="833">
        <v>0</v>
      </c>
      <c r="L171" s="833">
        <v>0</v>
      </c>
    </row>
    <row r="172" spans="1:12" x14ac:dyDescent="0.2">
      <c r="A172" s="832" t="s">
        <v>2240</v>
      </c>
      <c r="B172" s="832" t="s">
        <v>380</v>
      </c>
      <c r="F172" s="833">
        <v>2111719.7999999998</v>
      </c>
      <c r="G172" s="833">
        <v>2465354.9500000002</v>
      </c>
      <c r="H172" s="833">
        <v>2465345.67</v>
      </c>
      <c r="I172" s="833">
        <v>1474532.83</v>
      </c>
      <c r="J172" s="833">
        <v>1474532.83</v>
      </c>
      <c r="K172" s="833">
        <v>990822.12</v>
      </c>
      <c r="L172" s="833">
        <v>990822.12</v>
      </c>
    </row>
    <row r="173" spans="1:12" x14ac:dyDescent="0.2">
      <c r="A173" s="832" t="s">
        <v>3044</v>
      </c>
      <c r="B173" s="832" t="s">
        <v>353</v>
      </c>
      <c r="F173" s="833">
        <v>6235686.4000000004</v>
      </c>
      <c r="G173" s="833">
        <v>7192716.4199999999</v>
      </c>
      <c r="H173" s="833">
        <v>7192716.4199999999</v>
      </c>
      <c r="I173" s="833">
        <v>7192716.4199999999</v>
      </c>
      <c r="J173" s="833">
        <v>7192716.4199999999</v>
      </c>
      <c r="K173" s="833">
        <v>0</v>
      </c>
      <c r="L173" s="833">
        <v>0</v>
      </c>
    </row>
    <row r="174" spans="1:12" x14ac:dyDescent="0.2">
      <c r="A174" s="832" t="s">
        <v>3045</v>
      </c>
      <c r="B174" s="832" t="s">
        <v>355</v>
      </c>
      <c r="F174" s="833">
        <v>12293400.199999999</v>
      </c>
      <c r="G174" s="833">
        <v>13519518.15</v>
      </c>
      <c r="H174" s="833">
        <v>13519518.15</v>
      </c>
      <c r="I174" s="833">
        <v>13519518.15</v>
      </c>
      <c r="J174" s="833">
        <v>13519518.15</v>
      </c>
      <c r="K174" s="833">
        <v>0</v>
      </c>
      <c r="L174" s="833">
        <v>0</v>
      </c>
    </row>
    <row r="176" spans="1:12" x14ac:dyDescent="0.2">
      <c r="A176" s="831" t="s">
        <v>2319</v>
      </c>
      <c r="B176" s="831" t="s">
        <v>477</v>
      </c>
      <c r="F176" s="839">
        <v>18290782.949999999</v>
      </c>
      <c r="G176" s="839">
        <v>45397698.75</v>
      </c>
      <c r="H176" s="839">
        <v>45397698.75</v>
      </c>
      <c r="I176" s="839">
        <v>45392150.469999999</v>
      </c>
      <c r="J176" s="839">
        <v>45392150.469999999</v>
      </c>
      <c r="K176" s="834">
        <v>5548.28</v>
      </c>
      <c r="L176" s="834">
        <v>5548.28</v>
      </c>
    </row>
    <row r="177" spans="1:12" x14ac:dyDescent="0.2">
      <c r="A177" s="832" t="s">
        <v>3043</v>
      </c>
      <c r="B177" s="832" t="s">
        <v>351</v>
      </c>
      <c r="F177" s="833">
        <v>10244498.859999999</v>
      </c>
      <c r="G177" s="833">
        <v>11554348.01</v>
      </c>
      <c r="H177" s="833">
        <v>11554348.01</v>
      </c>
      <c r="I177" s="833">
        <v>11554348.01</v>
      </c>
      <c r="J177" s="833">
        <v>11554348.01</v>
      </c>
      <c r="K177" s="833">
        <v>0</v>
      </c>
      <c r="L177" s="833">
        <v>0</v>
      </c>
    </row>
    <row r="178" spans="1:12" x14ac:dyDescent="0.2">
      <c r="A178" s="832" t="s">
        <v>2240</v>
      </c>
      <c r="B178" s="832" t="s">
        <v>380</v>
      </c>
      <c r="F178" s="833">
        <v>605072.52</v>
      </c>
      <c r="G178" s="833">
        <v>1720293.77</v>
      </c>
      <c r="H178" s="833">
        <v>1720293.77</v>
      </c>
      <c r="I178" s="833">
        <v>1714745.49</v>
      </c>
      <c r="J178" s="833">
        <v>1714745.49</v>
      </c>
      <c r="K178" s="833">
        <v>5548.28</v>
      </c>
      <c r="L178" s="833">
        <v>5548.28</v>
      </c>
    </row>
    <row r="179" spans="1:12" x14ac:dyDescent="0.2">
      <c r="A179" s="832" t="s">
        <v>3044</v>
      </c>
      <c r="B179" s="832" t="s">
        <v>353</v>
      </c>
      <c r="F179" s="833">
        <v>2691182.94</v>
      </c>
      <c r="G179" s="833">
        <v>21136343.530000001</v>
      </c>
      <c r="H179" s="833">
        <v>21136343.530000001</v>
      </c>
      <c r="I179" s="833">
        <v>21136343.530000001</v>
      </c>
      <c r="J179" s="833">
        <v>21136343.530000001</v>
      </c>
      <c r="K179" s="833">
        <v>0</v>
      </c>
      <c r="L179" s="833">
        <v>0</v>
      </c>
    </row>
    <row r="180" spans="1:12" x14ac:dyDescent="0.2">
      <c r="A180" s="832" t="s">
        <v>3045</v>
      </c>
      <c r="B180" s="832" t="s">
        <v>355</v>
      </c>
      <c r="F180" s="833">
        <v>4750028.63</v>
      </c>
      <c r="G180" s="833">
        <v>5511161.5999999996</v>
      </c>
      <c r="H180" s="833">
        <v>5511161.5999999996</v>
      </c>
      <c r="I180" s="833">
        <v>5511161.5999999996</v>
      </c>
      <c r="J180" s="833">
        <v>5511161.5999999996</v>
      </c>
      <c r="K180" s="833">
        <v>0</v>
      </c>
      <c r="L180" s="833">
        <v>0</v>
      </c>
    </row>
    <row r="181" spans="1:12" x14ac:dyDescent="0.2">
      <c r="A181" s="832" t="s">
        <v>3046</v>
      </c>
      <c r="B181" s="832" t="s">
        <v>365</v>
      </c>
      <c r="F181" s="833">
        <v>0</v>
      </c>
      <c r="G181" s="833">
        <v>475551.84</v>
      </c>
      <c r="H181" s="833">
        <v>475551.84</v>
      </c>
      <c r="I181" s="833">
        <v>475551.84</v>
      </c>
      <c r="J181" s="833">
        <v>475551.84</v>
      </c>
      <c r="K181" s="833">
        <v>0</v>
      </c>
      <c r="L181" s="833">
        <v>0</v>
      </c>
    </row>
    <row r="182" spans="1:12" x14ac:dyDescent="0.2">
      <c r="A182" s="832" t="s">
        <v>3047</v>
      </c>
      <c r="B182" s="832" t="s">
        <v>366</v>
      </c>
      <c r="F182" s="833">
        <v>0</v>
      </c>
      <c r="G182" s="833">
        <v>5000000</v>
      </c>
      <c r="H182" s="833">
        <v>5000000</v>
      </c>
      <c r="I182" s="833">
        <v>5000000</v>
      </c>
      <c r="J182" s="833">
        <v>5000000</v>
      </c>
      <c r="K182" s="833">
        <v>0</v>
      </c>
      <c r="L182" s="833">
        <v>0</v>
      </c>
    </row>
    <row r="184" spans="1:12" x14ac:dyDescent="0.2">
      <c r="A184" s="831" t="s">
        <v>2252</v>
      </c>
      <c r="B184" s="831" t="s">
        <v>478</v>
      </c>
      <c r="F184" s="839">
        <v>35328563.18</v>
      </c>
      <c r="G184" s="839">
        <v>42296250.259999998</v>
      </c>
      <c r="H184" s="839">
        <v>42284250.259999998</v>
      </c>
      <c r="I184" s="839">
        <v>42074208.539999999</v>
      </c>
      <c r="J184" s="839">
        <v>42074208.539999999</v>
      </c>
      <c r="K184" s="834">
        <v>222041.72</v>
      </c>
      <c r="L184" s="834">
        <v>222041.72</v>
      </c>
    </row>
    <row r="185" spans="1:12" x14ac:dyDescent="0.2">
      <c r="A185" s="832" t="s">
        <v>3043</v>
      </c>
      <c r="B185" s="832" t="s">
        <v>351</v>
      </c>
      <c r="F185" s="833">
        <v>21426495.379999999</v>
      </c>
      <c r="G185" s="833">
        <v>24562143.579999998</v>
      </c>
      <c r="H185" s="833">
        <v>24562143.579999998</v>
      </c>
      <c r="I185" s="833">
        <v>24562143.579999998</v>
      </c>
      <c r="J185" s="833">
        <v>24562143.579999998</v>
      </c>
      <c r="K185" s="833">
        <v>0</v>
      </c>
      <c r="L185" s="833">
        <v>0</v>
      </c>
    </row>
    <row r="186" spans="1:12" x14ac:dyDescent="0.2">
      <c r="A186" s="832" t="s">
        <v>2240</v>
      </c>
      <c r="B186" s="832" t="s">
        <v>380</v>
      </c>
      <c r="F186" s="833">
        <v>1956885</v>
      </c>
      <c r="G186" s="833">
        <v>1853678.76</v>
      </c>
      <c r="H186" s="833">
        <v>1841678.76</v>
      </c>
      <c r="I186" s="833">
        <v>1632337.04</v>
      </c>
      <c r="J186" s="833">
        <v>1632337.04</v>
      </c>
      <c r="K186" s="833">
        <v>221341.72</v>
      </c>
      <c r="L186" s="833">
        <v>221341.72</v>
      </c>
    </row>
    <row r="187" spans="1:12" x14ac:dyDescent="0.2">
      <c r="A187" s="832" t="s">
        <v>3044</v>
      </c>
      <c r="B187" s="832" t="s">
        <v>353</v>
      </c>
      <c r="F187" s="833">
        <v>4199236.1500000004</v>
      </c>
      <c r="G187" s="833">
        <v>3596831.51</v>
      </c>
      <c r="H187" s="833">
        <v>3596831.51</v>
      </c>
      <c r="I187" s="833">
        <v>3596131.51</v>
      </c>
      <c r="J187" s="833">
        <v>3596131.51</v>
      </c>
      <c r="K187" s="833">
        <v>700</v>
      </c>
      <c r="L187" s="833">
        <v>700</v>
      </c>
    </row>
    <row r="188" spans="1:12" x14ac:dyDescent="0.2">
      <c r="A188" s="832" t="s">
        <v>3045</v>
      </c>
      <c r="B188" s="832" t="s">
        <v>355</v>
      </c>
      <c r="F188" s="833">
        <v>7745946.6500000004</v>
      </c>
      <c r="G188" s="833">
        <v>8286875.7000000002</v>
      </c>
      <c r="H188" s="833">
        <v>8286875.7000000002</v>
      </c>
      <c r="I188" s="833">
        <v>8286875.7000000002</v>
      </c>
      <c r="J188" s="833">
        <v>8286875.7000000002</v>
      </c>
      <c r="K188" s="833">
        <v>0</v>
      </c>
      <c r="L188" s="833">
        <v>0</v>
      </c>
    </row>
    <row r="189" spans="1:12" x14ac:dyDescent="0.2">
      <c r="A189" s="832" t="s">
        <v>3047</v>
      </c>
      <c r="B189" s="832" t="s">
        <v>366</v>
      </c>
      <c r="F189" s="833">
        <v>0</v>
      </c>
      <c r="G189" s="833">
        <v>3996720.71</v>
      </c>
      <c r="H189" s="833">
        <v>3996720.71</v>
      </c>
      <c r="I189" s="833">
        <v>3996720.71</v>
      </c>
      <c r="J189" s="833">
        <v>3996720.71</v>
      </c>
      <c r="K189" s="833">
        <v>0</v>
      </c>
      <c r="L189" s="833">
        <v>0</v>
      </c>
    </row>
    <row r="191" spans="1:12" x14ac:dyDescent="0.2">
      <c r="A191" s="831" t="s">
        <v>2320</v>
      </c>
      <c r="B191" s="831" t="s">
        <v>480</v>
      </c>
      <c r="F191" s="839">
        <v>418696586</v>
      </c>
      <c r="G191" s="839">
        <v>801901319.13</v>
      </c>
      <c r="H191" s="839">
        <v>801901319.13</v>
      </c>
      <c r="I191" s="839">
        <v>801901319.13</v>
      </c>
      <c r="J191" s="839">
        <v>801901319.13</v>
      </c>
      <c r="K191" s="834">
        <v>0</v>
      </c>
      <c r="L191" s="834">
        <v>0</v>
      </c>
    </row>
    <row r="192" spans="1:12" x14ac:dyDescent="0.2">
      <c r="A192" s="832" t="s">
        <v>3045</v>
      </c>
      <c r="B192" s="832" t="s">
        <v>355</v>
      </c>
      <c r="F192" s="833">
        <v>418696586</v>
      </c>
      <c r="G192" s="833">
        <v>605100823.71000004</v>
      </c>
      <c r="H192" s="833">
        <v>605100823.71000004</v>
      </c>
      <c r="I192" s="833">
        <v>605100823.71000004</v>
      </c>
      <c r="J192" s="833">
        <v>605100823.71000004</v>
      </c>
      <c r="K192" s="833">
        <v>0</v>
      </c>
      <c r="L192" s="833">
        <v>0</v>
      </c>
    </row>
    <row r="193" spans="1:12" x14ac:dyDescent="0.2">
      <c r="A193" s="832" t="s">
        <v>3046</v>
      </c>
      <c r="B193" s="832" t="s">
        <v>365</v>
      </c>
      <c r="F193" s="833">
        <v>0</v>
      </c>
      <c r="G193" s="833">
        <v>2594495.42</v>
      </c>
      <c r="H193" s="833">
        <v>2594495.42</v>
      </c>
      <c r="I193" s="833">
        <v>2594495.42</v>
      </c>
      <c r="J193" s="833">
        <v>2594495.42</v>
      </c>
      <c r="K193" s="833">
        <v>0</v>
      </c>
      <c r="L193" s="833">
        <v>0</v>
      </c>
    </row>
    <row r="194" spans="1:12" x14ac:dyDescent="0.2">
      <c r="A194" s="832" t="s">
        <v>3047</v>
      </c>
      <c r="B194" s="832" t="s">
        <v>366</v>
      </c>
      <c r="F194" s="833">
        <v>0</v>
      </c>
      <c r="G194" s="833">
        <v>194206000</v>
      </c>
      <c r="H194" s="833">
        <v>194206000</v>
      </c>
      <c r="I194" s="833">
        <v>194206000</v>
      </c>
      <c r="J194" s="833">
        <v>194206000</v>
      </c>
      <c r="K194" s="833">
        <v>0</v>
      </c>
      <c r="L194" s="833">
        <v>0</v>
      </c>
    </row>
    <row r="196" spans="1:12" x14ac:dyDescent="0.2">
      <c r="A196" s="831" t="s">
        <v>2321</v>
      </c>
      <c r="B196" s="831" t="s">
        <v>481</v>
      </c>
      <c r="F196" s="839">
        <v>105492982.3</v>
      </c>
      <c r="G196" s="839">
        <v>105492910.04000001</v>
      </c>
      <c r="H196" s="839">
        <v>105492910.04000001</v>
      </c>
      <c r="I196" s="839">
        <v>105492910.04000001</v>
      </c>
      <c r="J196" s="839">
        <v>105492910.04000001</v>
      </c>
      <c r="K196" s="834">
        <v>0</v>
      </c>
      <c r="L196" s="834">
        <v>0</v>
      </c>
    </row>
    <row r="197" spans="1:12" x14ac:dyDescent="0.2">
      <c r="A197" s="832" t="s">
        <v>3045</v>
      </c>
      <c r="B197" s="832" t="s">
        <v>355</v>
      </c>
      <c r="F197" s="833">
        <v>105492982.3</v>
      </c>
      <c r="G197" s="833">
        <v>105351541.09999999</v>
      </c>
      <c r="H197" s="833">
        <v>105351541.09999999</v>
      </c>
      <c r="I197" s="833">
        <v>105351541.09999999</v>
      </c>
      <c r="J197" s="833">
        <v>105351541.09999999</v>
      </c>
      <c r="K197" s="833">
        <v>0</v>
      </c>
      <c r="L197" s="833">
        <v>0</v>
      </c>
    </row>
    <row r="198" spans="1:12" x14ac:dyDescent="0.2">
      <c r="A198" s="832" t="s">
        <v>3046</v>
      </c>
      <c r="B198" s="832" t="s">
        <v>365</v>
      </c>
      <c r="F198" s="833">
        <v>0</v>
      </c>
      <c r="G198" s="833">
        <v>141368.94</v>
      </c>
      <c r="H198" s="833">
        <v>141368.94</v>
      </c>
      <c r="I198" s="833">
        <v>141368.94</v>
      </c>
      <c r="J198" s="833">
        <v>141368.94</v>
      </c>
      <c r="K198" s="833">
        <v>0</v>
      </c>
      <c r="L198" s="833">
        <v>0</v>
      </c>
    </row>
    <row r="200" spans="1:12" x14ac:dyDescent="0.2">
      <c r="A200" s="831" t="s">
        <v>2415</v>
      </c>
      <c r="B200" s="831" t="s">
        <v>482</v>
      </c>
      <c r="F200" s="839">
        <v>223730712.53</v>
      </c>
      <c r="G200" s="839">
        <v>223727904.13999999</v>
      </c>
      <c r="H200" s="839">
        <v>223727904.13999999</v>
      </c>
      <c r="I200" s="839">
        <v>223727904.13999999</v>
      </c>
      <c r="J200" s="839">
        <v>223727904.13999999</v>
      </c>
      <c r="K200" s="834">
        <v>0</v>
      </c>
      <c r="L200" s="834">
        <v>0</v>
      </c>
    </row>
    <row r="201" spans="1:12" x14ac:dyDescent="0.2">
      <c r="A201" s="832" t="s">
        <v>3045</v>
      </c>
      <c r="B201" s="832" t="s">
        <v>355</v>
      </c>
      <c r="F201" s="833">
        <v>223730712.53</v>
      </c>
      <c r="G201" s="833">
        <v>218781153.44999999</v>
      </c>
      <c r="H201" s="833">
        <v>218781153.44999999</v>
      </c>
      <c r="I201" s="833">
        <v>218781153.44999999</v>
      </c>
      <c r="J201" s="833">
        <v>218781153.44999999</v>
      </c>
      <c r="K201" s="833">
        <v>0</v>
      </c>
      <c r="L201" s="833">
        <v>0</v>
      </c>
    </row>
    <row r="202" spans="1:12" x14ac:dyDescent="0.2">
      <c r="A202" s="832" t="s">
        <v>3046</v>
      </c>
      <c r="B202" s="832" t="s">
        <v>365</v>
      </c>
      <c r="F202" s="833">
        <v>0</v>
      </c>
      <c r="G202" s="833">
        <v>4946750.6900000004</v>
      </c>
      <c r="H202" s="833">
        <v>4946750.6900000004</v>
      </c>
      <c r="I202" s="833">
        <v>4946750.6900000004</v>
      </c>
      <c r="J202" s="833">
        <v>4946750.6900000004</v>
      </c>
      <c r="K202" s="833">
        <v>0</v>
      </c>
      <c r="L202" s="833">
        <v>0</v>
      </c>
    </row>
    <row r="204" spans="1:12" x14ac:dyDescent="0.2">
      <c r="A204" s="831" t="s">
        <v>2416</v>
      </c>
      <c r="B204" s="831" t="s">
        <v>483</v>
      </c>
      <c r="F204" s="839">
        <v>741321393.00999999</v>
      </c>
      <c r="G204" s="839">
        <v>807316311.13</v>
      </c>
      <c r="H204" s="839">
        <v>807316127.09000003</v>
      </c>
      <c r="I204" s="839">
        <v>807316127.09000003</v>
      </c>
      <c r="J204" s="839">
        <v>807316127.09000003</v>
      </c>
      <c r="K204" s="834">
        <v>184.04</v>
      </c>
      <c r="L204" s="834">
        <v>184.04</v>
      </c>
    </row>
    <row r="205" spans="1:12" x14ac:dyDescent="0.2">
      <c r="A205" s="832" t="s">
        <v>3045</v>
      </c>
      <c r="B205" s="832" t="s">
        <v>355</v>
      </c>
      <c r="F205" s="833">
        <v>741321393.00999999</v>
      </c>
      <c r="G205" s="833">
        <v>797640367.33000004</v>
      </c>
      <c r="H205" s="833">
        <v>797640367.33000004</v>
      </c>
      <c r="I205" s="833">
        <v>797640367.33000004</v>
      </c>
      <c r="J205" s="833">
        <v>797640367.33000004</v>
      </c>
      <c r="K205" s="833">
        <v>0</v>
      </c>
      <c r="L205" s="833">
        <v>0</v>
      </c>
    </row>
    <row r="206" spans="1:12" x14ac:dyDescent="0.2">
      <c r="A206" s="832" t="s">
        <v>3046</v>
      </c>
      <c r="B206" s="832" t="s">
        <v>365</v>
      </c>
      <c r="F206" s="833">
        <v>0</v>
      </c>
      <c r="G206" s="833">
        <v>9675943.8000000007</v>
      </c>
      <c r="H206" s="833">
        <v>9675759.7599999998</v>
      </c>
      <c r="I206" s="833">
        <v>9675759.7599999998</v>
      </c>
      <c r="J206" s="833">
        <v>9675759.7599999998</v>
      </c>
      <c r="K206" s="833">
        <v>184.04</v>
      </c>
      <c r="L206" s="833">
        <v>184.04</v>
      </c>
    </row>
    <row r="208" spans="1:12" x14ac:dyDescent="0.2">
      <c r="A208" s="831" t="s">
        <v>2417</v>
      </c>
      <c r="B208" s="831" t="s">
        <v>484</v>
      </c>
      <c r="F208" s="839">
        <v>40604284</v>
      </c>
      <c r="G208" s="839">
        <v>40029246.100000001</v>
      </c>
      <c r="H208" s="839">
        <v>40029246.100000001</v>
      </c>
      <c r="I208" s="839">
        <v>40029246.100000001</v>
      </c>
      <c r="J208" s="839">
        <v>40029246.100000001</v>
      </c>
      <c r="K208" s="834">
        <v>0</v>
      </c>
      <c r="L208" s="834">
        <v>0</v>
      </c>
    </row>
    <row r="209" spans="1:12" x14ac:dyDescent="0.2">
      <c r="A209" s="832" t="s">
        <v>3045</v>
      </c>
      <c r="B209" s="832" t="s">
        <v>355</v>
      </c>
      <c r="F209" s="833">
        <v>40504284</v>
      </c>
      <c r="G209" s="833">
        <v>39792406.100000001</v>
      </c>
      <c r="H209" s="833">
        <v>39792406.100000001</v>
      </c>
      <c r="I209" s="833">
        <v>39792406.100000001</v>
      </c>
      <c r="J209" s="833">
        <v>39792406.100000001</v>
      </c>
      <c r="K209" s="833">
        <v>0</v>
      </c>
      <c r="L209" s="833">
        <v>0</v>
      </c>
    </row>
    <row r="210" spans="1:12" x14ac:dyDescent="0.2">
      <c r="A210" s="832" t="s">
        <v>3046</v>
      </c>
      <c r="B210" s="832" t="s">
        <v>365</v>
      </c>
      <c r="F210" s="833">
        <v>100000</v>
      </c>
      <c r="G210" s="833">
        <v>236840</v>
      </c>
      <c r="H210" s="833">
        <v>236840</v>
      </c>
      <c r="I210" s="833">
        <v>236840</v>
      </c>
      <c r="J210" s="833">
        <v>236840</v>
      </c>
      <c r="K210" s="833">
        <v>0</v>
      </c>
      <c r="L210" s="833">
        <v>0</v>
      </c>
    </row>
    <row r="212" spans="1:12" x14ac:dyDescent="0.2">
      <c r="A212" s="831" t="s">
        <v>2322</v>
      </c>
      <c r="B212" s="831" t="s">
        <v>485</v>
      </c>
      <c r="F212" s="839">
        <v>281003494.31</v>
      </c>
      <c r="G212" s="839">
        <v>596233984.85000002</v>
      </c>
      <c r="H212" s="839">
        <v>596233984.85000002</v>
      </c>
      <c r="I212" s="839">
        <v>590898147.75</v>
      </c>
      <c r="J212" s="839">
        <v>590898147.75</v>
      </c>
      <c r="K212" s="834">
        <v>5335837.0999999996</v>
      </c>
      <c r="L212" s="834">
        <v>5335837.0999999996</v>
      </c>
    </row>
    <row r="213" spans="1:12" x14ac:dyDescent="0.2">
      <c r="A213" s="832" t="s">
        <v>3045</v>
      </c>
      <c r="B213" s="832" t="s">
        <v>355</v>
      </c>
      <c r="F213" s="833">
        <v>281003494.31</v>
      </c>
      <c r="G213" s="833">
        <v>592414814.38999999</v>
      </c>
      <c r="H213" s="833">
        <v>592414814.38999999</v>
      </c>
      <c r="I213" s="833">
        <v>587078977.28999996</v>
      </c>
      <c r="J213" s="833">
        <v>587078977.28999996</v>
      </c>
      <c r="K213" s="833">
        <v>5335837.0999999996</v>
      </c>
      <c r="L213" s="833">
        <v>5335837.0999999996</v>
      </c>
    </row>
    <row r="214" spans="1:12" x14ac:dyDescent="0.2">
      <c r="A214" s="832" t="s">
        <v>3046</v>
      </c>
      <c r="B214" s="832" t="s">
        <v>365</v>
      </c>
      <c r="F214" s="833">
        <v>0</v>
      </c>
      <c r="G214" s="833">
        <v>3819170.46</v>
      </c>
      <c r="H214" s="833">
        <v>3819170.46</v>
      </c>
      <c r="I214" s="833">
        <v>3819170.46</v>
      </c>
      <c r="J214" s="833">
        <v>3819170.46</v>
      </c>
      <c r="K214" s="833">
        <v>0</v>
      </c>
      <c r="L214" s="833">
        <v>0</v>
      </c>
    </row>
    <row r="216" spans="1:12" x14ac:dyDescent="0.2">
      <c r="A216" s="831" t="s">
        <v>2323</v>
      </c>
      <c r="B216" s="831" t="s">
        <v>486</v>
      </c>
      <c r="F216" s="839">
        <v>124779475</v>
      </c>
      <c r="G216" s="839">
        <v>138839232</v>
      </c>
      <c r="H216" s="839">
        <v>138839232</v>
      </c>
      <c r="I216" s="839">
        <v>138839232</v>
      </c>
      <c r="J216" s="839">
        <v>138839232</v>
      </c>
      <c r="K216" s="834">
        <v>0</v>
      </c>
      <c r="L216" s="834">
        <v>0</v>
      </c>
    </row>
    <row r="217" spans="1:12" x14ac:dyDescent="0.2">
      <c r="A217" s="832" t="s">
        <v>3045</v>
      </c>
      <c r="B217" s="832" t="s">
        <v>355</v>
      </c>
      <c r="F217" s="833">
        <v>124779475</v>
      </c>
      <c r="G217" s="833">
        <v>138839232</v>
      </c>
      <c r="H217" s="833">
        <v>138839232</v>
      </c>
      <c r="I217" s="833">
        <v>138839232</v>
      </c>
      <c r="J217" s="833">
        <v>138839232</v>
      </c>
      <c r="K217" s="833">
        <v>0</v>
      </c>
      <c r="L217" s="833">
        <v>0</v>
      </c>
    </row>
    <row r="219" spans="1:12" x14ac:dyDescent="0.2">
      <c r="A219" s="831" t="s">
        <v>2418</v>
      </c>
      <c r="B219" s="831" t="s">
        <v>487</v>
      </c>
      <c r="F219" s="839">
        <v>12073176</v>
      </c>
      <c r="G219" s="839">
        <v>12024475.210000001</v>
      </c>
      <c r="H219" s="839">
        <v>12024475.210000001</v>
      </c>
      <c r="I219" s="839">
        <v>12024475.210000001</v>
      </c>
      <c r="J219" s="839">
        <v>12024475.210000001</v>
      </c>
      <c r="K219" s="834">
        <v>0</v>
      </c>
      <c r="L219" s="834">
        <v>0</v>
      </c>
    </row>
    <row r="220" spans="1:12" x14ac:dyDescent="0.2">
      <c r="A220" s="832" t="s">
        <v>3045</v>
      </c>
      <c r="B220" s="832" t="s">
        <v>355</v>
      </c>
      <c r="F220" s="833">
        <v>12073176</v>
      </c>
      <c r="G220" s="833">
        <v>12024475.210000001</v>
      </c>
      <c r="H220" s="833">
        <v>12024475.210000001</v>
      </c>
      <c r="I220" s="833">
        <v>12024475.210000001</v>
      </c>
      <c r="J220" s="833">
        <v>12024475.210000001</v>
      </c>
      <c r="K220" s="833">
        <v>0</v>
      </c>
      <c r="L220" s="833">
        <v>0</v>
      </c>
    </row>
    <row r="222" spans="1:12" x14ac:dyDescent="0.2">
      <c r="A222" s="831" t="s">
        <v>2324</v>
      </c>
      <c r="B222" s="831" t="s">
        <v>488</v>
      </c>
      <c r="F222" s="839">
        <v>28212990</v>
      </c>
      <c r="G222" s="839">
        <v>28207638.579999998</v>
      </c>
      <c r="H222" s="839">
        <v>28207638.579999998</v>
      </c>
      <c r="I222" s="839">
        <v>28207638.579999998</v>
      </c>
      <c r="J222" s="839">
        <v>28207638.579999998</v>
      </c>
      <c r="K222" s="834">
        <v>0</v>
      </c>
      <c r="L222" s="834">
        <v>0</v>
      </c>
    </row>
    <row r="223" spans="1:12" x14ac:dyDescent="0.2">
      <c r="A223" s="832" t="s">
        <v>3045</v>
      </c>
      <c r="B223" s="832" t="s">
        <v>355</v>
      </c>
      <c r="F223" s="833">
        <v>28212990</v>
      </c>
      <c r="G223" s="833">
        <v>27714322.940000001</v>
      </c>
      <c r="H223" s="833">
        <v>27714322.940000001</v>
      </c>
      <c r="I223" s="833">
        <v>27714322.940000001</v>
      </c>
      <c r="J223" s="833">
        <v>27714322.940000001</v>
      </c>
      <c r="K223" s="833">
        <v>0</v>
      </c>
      <c r="L223" s="833">
        <v>0</v>
      </c>
    </row>
    <row r="224" spans="1:12" x14ac:dyDescent="0.2">
      <c r="A224" s="832" t="s">
        <v>3046</v>
      </c>
      <c r="B224" s="832" t="s">
        <v>365</v>
      </c>
      <c r="F224" s="833">
        <v>0</v>
      </c>
      <c r="G224" s="833">
        <v>493315.64</v>
      </c>
      <c r="H224" s="833">
        <v>493315.64</v>
      </c>
      <c r="I224" s="833">
        <v>493315.64</v>
      </c>
      <c r="J224" s="833">
        <v>493315.64</v>
      </c>
      <c r="K224" s="833">
        <v>0</v>
      </c>
      <c r="L224" s="833">
        <v>0</v>
      </c>
    </row>
    <row r="226" spans="1:12" x14ac:dyDescent="0.2">
      <c r="A226" s="831" t="s">
        <v>2325</v>
      </c>
      <c r="B226" s="831" t="s">
        <v>489</v>
      </c>
      <c r="F226" s="839">
        <v>723558887.11000001</v>
      </c>
      <c r="G226" s="839">
        <v>629611359.16999996</v>
      </c>
      <c r="H226" s="839">
        <v>629611359.16999996</v>
      </c>
      <c r="I226" s="839">
        <v>629611359.16999996</v>
      </c>
      <c r="J226" s="839">
        <v>629611359.16999996</v>
      </c>
      <c r="K226" s="834">
        <v>0</v>
      </c>
      <c r="L226" s="834">
        <v>0</v>
      </c>
    </row>
    <row r="227" spans="1:12" x14ac:dyDescent="0.2">
      <c r="A227" s="832" t="s">
        <v>3045</v>
      </c>
      <c r="B227" s="832" t="s">
        <v>355</v>
      </c>
      <c r="F227" s="833">
        <v>723558887.11000001</v>
      </c>
      <c r="G227" s="833">
        <v>629611359.16999996</v>
      </c>
      <c r="H227" s="833">
        <v>629611359.16999996</v>
      </c>
      <c r="I227" s="833">
        <v>629611359.16999996</v>
      </c>
      <c r="J227" s="833">
        <v>629611359.16999996</v>
      </c>
      <c r="K227" s="833">
        <v>0</v>
      </c>
      <c r="L227" s="833">
        <v>0</v>
      </c>
    </row>
    <row r="228" spans="1:12" x14ac:dyDescent="0.2">
      <c r="A228" s="832" t="s">
        <v>3046</v>
      </c>
      <c r="B228" s="832" t="s">
        <v>365</v>
      </c>
      <c r="F228" s="833">
        <v>0</v>
      </c>
      <c r="G228" s="833">
        <v>0</v>
      </c>
      <c r="H228" s="833">
        <v>0</v>
      </c>
      <c r="I228" s="833">
        <v>0</v>
      </c>
      <c r="J228" s="833">
        <v>0</v>
      </c>
      <c r="K228" s="833">
        <v>0</v>
      </c>
      <c r="L228" s="833">
        <v>0</v>
      </c>
    </row>
    <row r="230" spans="1:12" x14ac:dyDescent="0.2">
      <c r="A230" s="831" t="s">
        <v>2326</v>
      </c>
      <c r="B230" s="831" t="s">
        <v>490</v>
      </c>
      <c r="F230" s="839">
        <v>40370175.299999997</v>
      </c>
      <c r="G230" s="839">
        <v>41714743.909999996</v>
      </c>
      <c r="H230" s="839">
        <v>41714743.909999996</v>
      </c>
      <c r="I230" s="839">
        <v>41714743.909999996</v>
      </c>
      <c r="J230" s="839">
        <v>41714743.909999996</v>
      </c>
      <c r="K230" s="834">
        <v>0</v>
      </c>
      <c r="L230" s="834">
        <v>0</v>
      </c>
    </row>
    <row r="231" spans="1:12" x14ac:dyDescent="0.2">
      <c r="A231" s="832" t="s">
        <v>3045</v>
      </c>
      <c r="B231" s="832" t="s">
        <v>355</v>
      </c>
      <c r="F231" s="833">
        <v>40370175.299999997</v>
      </c>
      <c r="G231" s="833">
        <v>41124019.579999998</v>
      </c>
      <c r="H231" s="833">
        <v>41124019.579999998</v>
      </c>
      <c r="I231" s="833">
        <v>41124019.579999998</v>
      </c>
      <c r="J231" s="833">
        <v>41124019.579999998</v>
      </c>
      <c r="K231" s="833">
        <v>0</v>
      </c>
      <c r="L231" s="833">
        <v>0</v>
      </c>
    </row>
    <row r="232" spans="1:12" x14ac:dyDescent="0.2">
      <c r="A232" s="832" t="s">
        <v>3046</v>
      </c>
      <c r="B232" s="832" t="s">
        <v>365</v>
      </c>
      <c r="F232" s="833">
        <v>0</v>
      </c>
      <c r="G232" s="833">
        <v>590724.32999999996</v>
      </c>
      <c r="H232" s="833">
        <v>590724.32999999996</v>
      </c>
      <c r="I232" s="833">
        <v>590724.32999999996</v>
      </c>
      <c r="J232" s="833">
        <v>590724.32999999996</v>
      </c>
      <c r="K232" s="833">
        <v>0</v>
      </c>
      <c r="L232" s="833">
        <v>0</v>
      </c>
    </row>
    <row r="234" spans="1:12" x14ac:dyDescent="0.2">
      <c r="A234" s="831" t="s">
        <v>2419</v>
      </c>
      <c r="B234" s="831" t="s">
        <v>491</v>
      </c>
      <c r="F234" s="839">
        <v>44665536</v>
      </c>
      <c r="G234" s="839">
        <v>54567742.649999999</v>
      </c>
      <c r="H234" s="839">
        <v>54567742.649999999</v>
      </c>
      <c r="I234" s="839">
        <v>54563466.090000004</v>
      </c>
      <c r="J234" s="839">
        <v>54563466.090000004</v>
      </c>
      <c r="K234" s="834">
        <v>4276.5600000000004</v>
      </c>
      <c r="L234" s="834">
        <v>4276.5600000000004</v>
      </c>
    </row>
    <row r="235" spans="1:12" x14ac:dyDescent="0.2">
      <c r="A235" s="832" t="s">
        <v>3045</v>
      </c>
      <c r="B235" s="832" t="s">
        <v>355</v>
      </c>
      <c r="F235" s="833">
        <v>44665536</v>
      </c>
      <c r="G235" s="833">
        <v>54323292.990000002</v>
      </c>
      <c r="H235" s="833">
        <v>54323292.990000002</v>
      </c>
      <c r="I235" s="833">
        <v>54319016.43</v>
      </c>
      <c r="J235" s="833">
        <v>54319016.43</v>
      </c>
      <c r="K235" s="833">
        <v>4276.5600000000004</v>
      </c>
      <c r="L235" s="833">
        <v>4276.5600000000004</v>
      </c>
    </row>
    <row r="236" spans="1:12" x14ac:dyDescent="0.2">
      <c r="A236" s="832" t="s">
        <v>3046</v>
      </c>
      <c r="B236" s="832" t="s">
        <v>365</v>
      </c>
      <c r="F236" s="833">
        <v>0</v>
      </c>
      <c r="G236" s="833">
        <v>244449.66</v>
      </c>
      <c r="H236" s="833">
        <v>244449.66</v>
      </c>
      <c r="I236" s="833">
        <v>244449.66</v>
      </c>
      <c r="J236" s="833">
        <v>244449.66</v>
      </c>
      <c r="K236" s="833">
        <v>0</v>
      </c>
      <c r="L236" s="833">
        <v>0</v>
      </c>
    </row>
    <row r="238" spans="1:12" x14ac:dyDescent="0.2">
      <c r="A238" s="831" t="s">
        <v>2645</v>
      </c>
      <c r="B238" s="831" t="s">
        <v>492</v>
      </c>
      <c r="F238" s="839">
        <v>0</v>
      </c>
      <c r="G238" s="839">
        <v>0</v>
      </c>
      <c r="H238" s="839">
        <v>0</v>
      </c>
      <c r="I238" s="839">
        <v>0</v>
      </c>
      <c r="J238" s="839">
        <v>0</v>
      </c>
      <c r="K238" s="834">
        <v>0</v>
      </c>
      <c r="L238" s="834">
        <v>0</v>
      </c>
    </row>
    <row r="239" spans="1:12" x14ac:dyDescent="0.2">
      <c r="A239" s="832" t="s">
        <v>3045</v>
      </c>
      <c r="B239" s="832" t="s">
        <v>355</v>
      </c>
      <c r="F239" s="833">
        <v>0</v>
      </c>
      <c r="G239" s="833">
        <v>0</v>
      </c>
      <c r="H239" s="833">
        <v>0</v>
      </c>
      <c r="I239" s="833">
        <v>0</v>
      </c>
      <c r="J239" s="833">
        <v>0</v>
      </c>
      <c r="K239" s="833">
        <v>0</v>
      </c>
      <c r="L239" s="833">
        <v>0</v>
      </c>
    </row>
    <row r="241" spans="1:12" x14ac:dyDescent="0.2">
      <c r="A241" s="831" t="s">
        <v>2258</v>
      </c>
      <c r="B241" s="831" t="s">
        <v>493</v>
      </c>
      <c r="F241" s="839">
        <v>216181986.87</v>
      </c>
      <c r="G241" s="839">
        <v>211356675.75999999</v>
      </c>
      <c r="H241" s="839">
        <v>211353075.28</v>
      </c>
      <c r="I241" s="839">
        <v>209353532.05000001</v>
      </c>
      <c r="J241" s="839">
        <v>209353532.05000001</v>
      </c>
      <c r="K241" s="834">
        <v>2003143.71</v>
      </c>
      <c r="L241" s="834">
        <v>2003143.71</v>
      </c>
    </row>
    <row r="242" spans="1:12" x14ac:dyDescent="0.2">
      <c r="A242" s="832" t="s">
        <v>3045</v>
      </c>
      <c r="B242" s="832" t="s">
        <v>355</v>
      </c>
      <c r="F242" s="833">
        <v>216181986.87</v>
      </c>
      <c r="G242" s="833">
        <v>207469548.97</v>
      </c>
      <c r="H242" s="833">
        <v>207466405.25999999</v>
      </c>
      <c r="I242" s="833">
        <v>207466405.25999999</v>
      </c>
      <c r="J242" s="833">
        <v>207466405.25999999</v>
      </c>
      <c r="K242" s="833">
        <v>3143.71</v>
      </c>
      <c r="L242" s="833">
        <v>3143.71</v>
      </c>
    </row>
    <row r="243" spans="1:12" x14ac:dyDescent="0.2">
      <c r="A243" s="832" t="s">
        <v>3047</v>
      </c>
      <c r="B243" s="832" t="s">
        <v>366</v>
      </c>
      <c r="F243" s="833">
        <v>0</v>
      </c>
      <c r="G243" s="833">
        <v>3887126.79</v>
      </c>
      <c r="H243" s="833">
        <v>3886670.02</v>
      </c>
      <c r="I243" s="833">
        <v>1887126.79</v>
      </c>
      <c r="J243" s="833">
        <v>1887126.79</v>
      </c>
      <c r="K243" s="833">
        <v>2000000</v>
      </c>
      <c r="L243" s="833">
        <v>2000000</v>
      </c>
    </row>
    <row r="245" spans="1:12" x14ac:dyDescent="0.2">
      <c r="A245" s="831" t="s">
        <v>2301</v>
      </c>
      <c r="B245" s="831" t="s">
        <v>494</v>
      </c>
      <c r="F245" s="839">
        <v>28119479.719999999</v>
      </c>
      <c r="G245" s="839">
        <v>28952996.670000002</v>
      </c>
      <c r="H245" s="839">
        <v>28952996.670000002</v>
      </c>
      <c r="I245" s="839">
        <v>28871773.469999999</v>
      </c>
      <c r="J245" s="839">
        <v>28871773.469999999</v>
      </c>
      <c r="K245" s="834">
        <v>81223.199999999997</v>
      </c>
      <c r="L245" s="834">
        <v>81223.199999999997</v>
      </c>
    </row>
    <row r="246" spans="1:12" x14ac:dyDescent="0.2">
      <c r="A246" s="832" t="s">
        <v>3045</v>
      </c>
      <c r="B246" s="832" t="s">
        <v>355</v>
      </c>
      <c r="F246" s="833">
        <v>28119479.719999999</v>
      </c>
      <c r="G246" s="833">
        <v>28952996.670000002</v>
      </c>
      <c r="H246" s="833">
        <v>28952996.670000002</v>
      </c>
      <c r="I246" s="833">
        <v>28871773.469999999</v>
      </c>
      <c r="J246" s="833">
        <v>28871773.469999999</v>
      </c>
      <c r="K246" s="833">
        <v>81223.199999999997</v>
      </c>
      <c r="L246" s="833">
        <v>81223.199999999997</v>
      </c>
    </row>
    <row r="248" spans="1:12" x14ac:dyDescent="0.2">
      <c r="A248" s="831" t="s">
        <v>2278</v>
      </c>
      <c r="B248" s="831" t="s">
        <v>495</v>
      </c>
      <c r="F248" s="839">
        <v>5925713.5899999999</v>
      </c>
      <c r="G248" s="839">
        <v>5437628.0099999998</v>
      </c>
      <c r="H248" s="839">
        <v>5437628.0099999998</v>
      </c>
      <c r="I248" s="839">
        <v>5437628.0099999998</v>
      </c>
      <c r="J248" s="839">
        <v>5437628.0099999998</v>
      </c>
      <c r="K248" s="834">
        <v>0</v>
      </c>
      <c r="L248" s="834">
        <v>0</v>
      </c>
    </row>
    <row r="249" spans="1:12" x14ac:dyDescent="0.2">
      <c r="A249" s="832" t="s">
        <v>3045</v>
      </c>
      <c r="B249" s="832" t="s">
        <v>355</v>
      </c>
      <c r="F249" s="833">
        <v>5925713.5899999999</v>
      </c>
      <c r="G249" s="833">
        <v>5437628.0099999998</v>
      </c>
      <c r="H249" s="833">
        <v>5437628.0099999998</v>
      </c>
      <c r="I249" s="833">
        <v>5437628.0099999998</v>
      </c>
      <c r="J249" s="833">
        <v>5437628.0099999998</v>
      </c>
      <c r="K249" s="833">
        <v>0</v>
      </c>
      <c r="L249" s="833">
        <v>0</v>
      </c>
    </row>
    <row r="251" spans="1:12" x14ac:dyDescent="0.2">
      <c r="A251" s="831" t="s">
        <v>2404</v>
      </c>
      <c r="B251" s="831" t="s">
        <v>496</v>
      </c>
      <c r="F251" s="839">
        <v>538803586</v>
      </c>
      <c r="G251" s="839">
        <v>560836571</v>
      </c>
      <c r="H251" s="839">
        <v>560836493.57000005</v>
      </c>
      <c r="I251" s="839">
        <v>560836493.57000005</v>
      </c>
      <c r="J251" s="839">
        <v>560836493.57000005</v>
      </c>
      <c r="K251" s="834">
        <v>77.430000000000007</v>
      </c>
      <c r="L251" s="834">
        <v>77.430000000000007</v>
      </c>
    </row>
    <row r="252" spans="1:12" x14ac:dyDescent="0.2">
      <c r="A252" s="832" t="s">
        <v>3045</v>
      </c>
      <c r="B252" s="832" t="s">
        <v>355</v>
      </c>
      <c r="F252" s="833">
        <v>538803586</v>
      </c>
      <c r="G252" s="833">
        <v>560836571</v>
      </c>
      <c r="H252" s="833">
        <v>560836493.57000005</v>
      </c>
      <c r="I252" s="833">
        <v>560836493.57000005</v>
      </c>
      <c r="J252" s="833">
        <v>560836493.57000005</v>
      </c>
      <c r="K252" s="833">
        <v>77.430000000000007</v>
      </c>
      <c r="L252" s="833">
        <v>77.430000000000007</v>
      </c>
    </row>
    <row r="254" spans="1:12" x14ac:dyDescent="0.2">
      <c r="A254" s="831" t="s">
        <v>2284</v>
      </c>
      <c r="B254" s="831" t="s">
        <v>497</v>
      </c>
      <c r="F254" s="839">
        <v>380701242</v>
      </c>
      <c r="G254" s="839">
        <v>393028221</v>
      </c>
      <c r="H254" s="839">
        <v>393020746.61000001</v>
      </c>
      <c r="I254" s="839">
        <v>393020746.61000001</v>
      </c>
      <c r="J254" s="839">
        <v>393020746.61000001</v>
      </c>
      <c r="K254" s="834">
        <v>7474.39</v>
      </c>
      <c r="L254" s="834">
        <v>7474.39</v>
      </c>
    </row>
    <row r="255" spans="1:12" x14ac:dyDescent="0.2">
      <c r="A255" s="832" t="s">
        <v>3045</v>
      </c>
      <c r="B255" s="832" t="s">
        <v>355</v>
      </c>
      <c r="F255" s="833">
        <v>380701242</v>
      </c>
      <c r="G255" s="833">
        <v>393028221</v>
      </c>
      <c r="H255" s="833">
        <v>393020746.61000001</v>
      </c>
      <c r="I255" s="833">
        <v>393020746.61000001</v>
      </c>
      <c r="J255" s="833">
        <v>393020746.61000001</v>
      </c>
      <c r="K255" s="833">
        <v>7474.39</v>
      </c>
      <c r="L255" s="833">
        <v>7474.39</v>
      </c>
    </row>
    <row r="257" spans="1:12" x14ac:dyDescent="0.2">
      <c r="A257" s="831" t="s">
        <v>2405</v>
      </c>
      <c r="B257" s="831" t="s">
        <v>498</v>
      </c>
      <c r="F257" s="839">
        <v>44411046</v>
      </c>
      <c r="G257" s="839">
        <v>47533411.200000003</v>
      </c>
      <c r="H257" s="839">
        <v>47498249.030000001</v>
      </c>
      <c r="I257" s="839">
        <v>47498249.030000001</v>
      </c>
      <c r="J257" s="839">
        <v>47498249.030000001</v>
      </c>
      <c r="K257" s="834">
        <v>35162.17</v>
      </c>
      <c r="L257" s="834">
        <v>35162.17</v>
      </c>
    </row>
    <row r="258" spans="1:12" x14ac:dyDescent="0.2">
      <c r="A258" s="832" t="s">
        <v>3045</v>
      </c>
      <c r="B258" s="832" t="s">
        <v>355</v>
      </c>
      <c r="F258" s="833">
        <v>44411046</v>
      </c>
      <c r="G258" s="833">
        <v>47533411.200000003</v>
      </c>
      <c r="H258" s="833">
        <v>47498249.030000001</v>
      </c>
      <c r="I258" s="833">
        <v>47498249.030000001</v>
      </c>
      <c r="J258" s="833">
        <v>47498249.030000001</v>
      </c>
      <c r="K258" s="833">
        <v>35162.17</v>
      </c>
      <c r="L258" s="833">
        <v>35162.17</v>
      </c>
    </row>
    <row r="259" spans="1:12" x14ac:dyDescent="0.2">
      <c r="A259" s="832" t="s">
        <v>3048</v>
      </c>
      <c r="B259" s="832" t="s">
        <v>372</v>
      </c>
      <c r="F259" s="833">
        <v>0</v>
      </c>
      <c r="G259" s="833">
        <v>0</v>
      </c>
      <c r="H259" s="833">
        <v>0</v>
      </c>
      <c r="I259" s="833">
        <v>0</v>
      </c>
      <c r="J259" s="833">
        <v>0</v>
      </c>
      <c r="K259" s="833">
        <v>0</v>
      </c>
      <c r="L259" s="833">
        <v>0</v>
      </c>
    </row>
    <row r="261" spans="1:12" x14ac:dyDescent="0.2">
      <c r="A261" s="831" t="s">
        <v>2259</v>
      </c>
      <c r="B261" s="831" t="s">
        <v>500</v>
      </c>
      <c r="F261" s="839">
        <v>86611575.719999999</v>
      </c>
      <c r="G261" s="839">
        <v>86798155.079999998</v>
      </c>
      <c r="H261" s="839">
        <v>86797543.579999998</v>
      </c>
      <c r="I261" s="839">
        <v>82901597.129999995</v>
      </c>
      <c r="J261" s="839">
        <v>82901597.129999995</v>
      </c>
      <c r="K261" s="834">
        <v>3896557.95</v>
      </c>
      <c r="L261" s="834">
        <v>3896557.95</v>
      </c>
    </row>
    <row r="262" spans="1:12" x14ac:dyDescent="0.2">
      <c r="A262" s="832" t="s">
        <v>3045</v>
      </c>
      <c r="B262" s="832" t="s">
        <v>355</v>
      </c>
      <c r="F262" s="833">
        <v>86611575.719999999</v>
      </c>
      <c r="G262" s="833">
        <v>82076655.079999998</v>
      </c>
      <c r="H262" s="833">
        <v>82076655.079999998</v>
      </c>
      <c r="I262" s="833">
        <v>81548884.079999998</v>
      </c>
      <c r="J262" s="833">
        <v>81548884.079999998</v>
      </c>
      <c r="K262" s="833">
        <v>527771</v>
      </c>
      <c r="L262" s="833">
        <v>527771</v>
      </c>
    </row>
    <row r="263" spans="1:12" x14ac:dyDescent="0.2">
      <c r="A263" s="832" t="s">
        <v>3047</v>
      </c>
      <c r="B263" s="832" t="s">
        <v>366</v>
      </c>
      <c r="F263" s="833">
        <v>0</v>
      </c>
      <c r="G263" s="833">
        <v>4721500</v>
      </c>
      <c r="H263" s="833">
        <v>4720888.5</v>
      </c>
      <c r="I263" s="833">
        <v>1352713.05</v>
      </c>
      <c r="J263" s="833">
        <v>1352713.05</v>
      </c>
      <c r="K263" s="833">
        <v>3368786.95</v>
      </c>
      <c r="L263" s="833">
        <v>3368786.95</v>
      </c>
    </row>
    <row r="265" spans="1:12" x14ac:dyDescent="0.2">
      <c r="A265" s="831" t="s">
        <v>2253</v>
      </c>
      <c r="B265" s="831" t="s">
        <v>501</v>
      </c>
      <c r="F265" s="839">
        <v>223819626.09999999</v>
      </c>
      <c r="G265" s="839">
        <v>220984526.84999999</v>
      </c>
      <c r="H265" s="839">
        <v>220984526.84999999</v>
      </c>
      <c r="I265" s="839">
        <v>217391292.28999999</v>
      </c>
      <c r="J265" s="839">
        <v>217391292.28999999</v>
      </c>
      <c r="K265" s="834">
        <v>3593234.56</v>
      </c>
      <c r="L265" s="834">
        <v>3593234.56</v>
      </c>
    </row>
    <row r="266" spans="1:12" x14ac:dyDescent="0.2">
      <c r="A266" s="832" t="s">
        <v>3045</v>
      </c>
      <c r="B266" s="832" t="s">
        <v>355</v>
      </c>
      <c r="F266" s="833">
        <v>223819626.09999999</v>
      </c>
      <c r="G266" s="833">
        <v>218476620.87</v>
      </c>
      <c r="H266" s="833">
        <v>218476620.87</v>
      </c>
      <c r="I266" s="833">
        <v>214883386.31</v>
      </c>
      <c r="J266" s="833">
        <v>214883386.31</v>
      </c>
      <c r="K266" s="833">
        <v>3593234.56</v>
      </c>
      <c r="L266" s="833">
        <v>3593234.56</v>
      </c>
    </row>
    <row r="267" spans="1:12" x14ac:dyDescent="0.2">
      <c r="A267" s="832" t="s">
        <v>3046</v>
      </c>
      <c r="B267" s="832" t="s">
        <v>365</v>
      </c>
      <c r="F267" s="833">
        <v>0</v>
      </c>
      <c r="G267" s="833">
        <v>0</v>
      </c>
      <c r="H267" s="833">
        <v>0</v>
      </c>
      <c r="I267" s="833">
        <v>0</v>
      </c>
      <c r="J267" s="833">
        <v>0</v>
      </c>
      <c r="K267" s="833">
        <v>0</v>
      </c>
      <c r="L267" s="833">
        <v>0</v>
      </c>
    </row>
    <row r="268" spans="1:12" x14ac:dyDescent="0.2">
      <c r="A268" s="832" t="s">
        <v>3047</v>
      </c>
      <c r="B268" s="832" t="s">
        <v>366</v>
      </c>
      <c r="F268" s="833">
        <v>0</v>
      </c>
      <c r="G268" s="833">
        <v>2507905.98</v>
      </c>
      <c r="H268" s="833">
        <v>2507905.98</v>
      </c>
      <c r="I268" s="833">
        <v>2507905.98</v>
      </c>
      <c r="J268" s="833">
        <v>2507905.98</v>
      </c>
      <c r="K268" s="833">
        <v>0</v>
      </c>
      <c r="L268" s="833">
        <v>0</v>
      </c>
    </row>
    <row r="270" spans="1:12" x14ac:dyDescent="0.2">
      <c r="A270" s="831" t="s">
        <v>2275</v>
      </c>
      <c r="B270" s="831" t="s">
        <v>502</v>
      </c>
      <c r="F270" s="839">
        <v>8973480.2899999991</v>
      </c>
      <c r="G270" s="839">
        <v>23760091.530000001</v>
      </c>
      <c r="H270" s="839">
        <v>23760091.530000001</v>
      </c>
      <c r="I270" s="839">
        <v>23760091.530000001</v>
      </c>
      <c r="J270" s="839">
        <v>23760091.530000001</v>
      </c>
      <c r="K270" s="834">
        <v>0</v>
      </c>
      <c r="L270" s="834">
        <v>0</v>
      </c>
    </row>
    <row r="271" spans="1:12" x14ac:dyDescent="0.2">
      <c r="A271" s="832" t="s">
        <v>3045</v>
      </c>
      <c r="B271" s="832" t="s">
        <v>355</v>
      </c>
      <c r="F271" s="833">
        <v>8973480.2899999991</v>
      </c>
      <c r="G271" s="833">
        <v>13133102.529999999</v>
      </c>
      <c r="H271" s="833">
        <v>13133102.529999999</v>
      </c>
      <c r="I271" s="833">
        <v>13133102.529999999</v>
      </c>
      <c r="J271" s="833">
        <v>13133102.529999999</v>
      </c>
      <c r="K271" s="833">
        <v>0</v>
      </c>
      <c r="L271" s="833">
        <v>0</v>
      </c>
    </row>
    <row r="272" spans="1:12" x14ac:dyDescent="0.2">
      <c r="A272" s="832" t="s">
        <v>3047</v>
      </c>
      <c r="B272" s="832" t="s">
        <v>366</v>
      </c>
      <c r="F272" s="833">
        <v>0</v>
      </c>
      <c r="G272" s="833">
        <v>10626989</v>
      </c>
      <c r="H272" s="833">
        <v>10626989</v>
      </c>
      <c r="I272" s="833">
        <v>10626989</v>
      </c>
      <c r="J272" s="833">
        <v>10626989</v>
      </c>
      <c r="K272" s="833">
        <v>0</v>
      </c>
      <c r="L272" s="833">
        <v>0</v>
      </c>
    </row>
    <row r="274" spans="1:12" x14ac:dyDescent="0.2">
      <c r="A274" s="831" t="s">
        <v>2420</v>
      </c>
      <c r="B274" s="831" t="s">
        <v>503</v>
      </c>
      <c r="F274" s="839">
        <v>1851011.52</v>
      </c>
      <c r="G274" s="839">
        <v>1815156.02</v>
      </c>
      <c r="H274" s="839">
        <v>1815156.02</v>
      </c>
      <c r="I274" s="839">
        <v>1815156.02</v>
      </c>
      <c r="J274" s="839">
        <v>1815156.02</v>
      </c>
      <c r="K274" s="834">
        <v>0</v>
      </c>
      <c r="L274" s="834">
        <v>0</v>
      </c>
    </row>
    <row r="275" spans="1:12" x14ac:dyDescent="0.2">
      <c r="A275" s="832" t="s">
        <v>3045</v>
      </c>
      <c r="B275" s="832" t="s">
        <v>355</v>
      </c>
      <c r="F275" s="833">
        <v>1851011.52</v>
      </c>
      <c r="G275" s="833">
        <v>1646156.02</v>
      </c>
      <c r="H275" s="833">
        <v>1646156.02</v>
      </c>
      <c r="I275" s="833">
        <v>1646156.02</v>
      </c>
      <c r="J275" s="833">
        <v>1646156.02</v>
      </c>
      <c r="K275" s="833">
        <v>0</v>
      </c>
      <c r="L275" s="833">
        <v>0</v>
      </c>
    </row>
    <row r="276" spans="1:12" x14ac:dyDescent="0.2">
      <c r="A276" s="832" t="s">
        <v>3046</v>
      </c>
      <c r="B276" s="832" t="s">
        <v>365</v>
      </c>
      <c r="F276" s="833">
        <v>0</v>
      </c>
      <c r="G276" s="833">
        <v>169000</v>
      </c>
      <c r="H276" s="833">
        <v>169000</v>
      </c>
      <c r="I276" s="833">
        <v>169000</v>
      </c>
      <c r="J276" s="833">
        <v>169000</v>
      </c>
      <c r="K276" s="833">
        <v>0</v>
      </c>
      <c r="L276" s="833">
        <v>0</v>
      </c>
    </row>
    <row r="278" spans="1:12" x14ac:dyDescent="0.2">
      <c r="A278" s="831" t="s">
        <v>2421</v>
      </c>
      <c r="B278" s="831" t="s">
        <v>504</v>
      </c>
      <c r="F278" s="839">
        <v>1160501.76</v>
      </c>
      <c r="G278" s="839">
        <v>924285.35</v>
      </c>
      <c r="H278" s="839">
        <v>924285.35</v>
      </c>
      <c r="I278" s="839">
        <v>704954.6</v>
      </c>
      <c r="J278" s="839">
        <v>704954.6</v>
      </c>
      <c r="K278" s="834">
        <v>219330.75</v>
      </c>
      <c r="L278" s="834">
        <v>219330.75</v>
      </c>
    </row>
    <row r="279" spans="1:12" x14ac:dyDescent="0.2">
      <c r="A279" s="832" t="s">
        <v>3045</v>
      </c>
      <c r="B279" s="832" t="s">
        <v>355</v>
      </c>
      <c r="F279" s="833">
        <v>1160501.76</v>
      </c>
      <c r="G279" s="833">
        <v>924285.35</v>
      </c>
      <c r="H279" s="833">
        <v>924285.35</v>
      </c>
      <c r="I279" s="833">
        <v>704954.6</v>
      </c>
      <c r="J279" s="833">
        <v>704954.6</v>
      </c>
      <c r="K279" s="833">
        <v>219330.75</v>
      </c>
      <c r="L279" s="833">
        <v>219330.75</v>
      </c>
    </row>
    <row r="281" spans="1:12" x14ac:dyDescent="0.2">
      <c r="A281" s="831" t="s">
        <v>2327</v>
      </c>
      <c r="B281" s="831" t="s">
        <v>505</v>
      </c>
      <c r="F281" s="839">
        <v>4591832.04</v>
      </c>
      <c r="G281" s="839">
        <v>3792043.13</v>
      </c>
      <c r="H281" s="839">
        <v>3731011.95</v>
      </c>
      <c r="I281" s="839">
        <v>3729256.95</v>
      </c>
      <c r="J281" s="839">
        <v>3729256.95</v>
      </c>
      <c r="K281" s="834">
        <v>62786.18</v>
      </c>
      <c r="L281" s="834">
        <v>62786.18</v>
      </c>
    </row>
    <row r="282" spans="1:12" x14ac:dyDescent="0.2">
      <c r="A282" s="832" t="s">
        <v>3045</v>
      </c>
      <c r="B282" s="832" t="s">
        <v>355</v>
      </c>
      <c r="F282" s="833">
        <v>4591832.04</v>
      </c>
      <c r="G282" s="833">
        <v>3792043.13</v>
      </c>
      <c r="H282" s="833">
        <v>3731011.95</v>
      </c>
      <c r="I282" s="833">
        <v>3729256.95</v>
      </c>
      <c r="J282" s="833">
        <v>3729256.95</v>
      </c>
      <c r="K282" s="833">
        <v>62786.18</v>
      </c>
      <c r="L282" s="833">
        <v>62786.18</v>
      </c>
    </row>
    <row r="284" spans="1:12" x14ac:dyDescent="0.2">
      <c r="A284" s="831" t="s">
        <v>2302</v>
      </c>
      <c r="B284" s="831" t="s">
        <v>506</v>
      </c>
      <c r="F284" s="839">
        <v>9897296.1799999997</v>
      </c>
      <c r="G284" s="839">
        <v>9419135.2699999996</v>
      </c>
      <c r="H284" s="839">
        <v>9419135.2699999996</v>
      </c>
      <c r="I284" s="839">
        <v>9419135.2699999996</v>
      </c>
      <c r="J284" s="839">
        <v>9419135.2699999996</v>
      </c>
      <c r="K284" s="834">
        <v>0</v>
      </c>
      <c r="L284" s="834">
        <v>0</v>
      </c>
    </row>
    <row r="285" spans="1:12" x14ac:dyDescent="0.2">
      <c r="A285" s="832" t="s">
        <v>3045</v>
      </c>
      <c r="B285" s="832" t="s">
        <v>355</v>
      </c>
      <c r="F285" s="833">
        <v>9897296.1799999997</v>
      </c>
      <c r="G285" s="833">
        <v>9367757.9199999999</v>
      </c>
      <c r="H285" s="833">
        <v>9367757.9199999999</v>
      </c>
      <c r="I285" s="833">
        <v>9367757.9199999999</v>
      </c>
      <c r="J285" s="833">
        <v>9367757.9199999999</v>
      </c>
      <c r="K285" s="833">
        <v>0</v>
      </c>
      <c r="L285" s="833">
        <v>0</v>
      </c>
    </row>
    <row r="286" spans="1:12" x14ac:dyDescent="0.2">
      <c r="A286" s="832" t="s">
        <v>3046</v>
      </c>
      <c r="B286" s="832" t="s">
        <v>365</v>
      </c>
      <c r="F286" s="833">
        <v>0</v>
      </c>
      <c r="G286" s="833">
        <v>51377.35</v>
      </c>
      <c r="H286" s="833">
        <v>51377.35</v>
      </c>
      <c r="I286" s="833">
        <v>51377.35</v>
      </c>
      <c r="J286" s="833">
        <v>51377.35</v>
      </c>
      <c r="K286" s="833">
        <v>0</v>
      </c>
      <c r="L286" s="833">
        <v>0</v>
      </c>
    </row>
    <row r="288" spans="1:12" x14ac:dyDescent="0.2">
      <c r="A288" s="831" t="s">
        <v>2328</v>
      </c>
      <c r="B288" s="831" t="s">
        <v>507</v>
      </c>
      <c r="F288" s="839">
        <v>3814778.6</v>
      </c>
      <c r="G288" s="839">
        <v>4009278.45</v>
      </c>
      <c r="H288" s="839">
        <v>4009278.45</v>
      </c>
      <c r="I288" s="839">
        <v>4009278.45</v>
      </c>
      <c r="J288" s="839">
        <v>4009278.45</v>
      </c>
      <c r="K288" s="834">
        <v>0</v>
      </c>
      <c r="L288" s="834">
        <v>0</v>
      </c>
    </row>
    <row r="289" spans="1:12" x14ac:dyDescent="0.2">
      <c r="A289" s="832" t="s">
        <v>3045</v>
      </c>
      <c r="B289" s="832" t="s">
        <v>355</v>
      </c>
      <c r="F289" s="833">
        <v>3814778.6</v>
      </c>
      <c r="G289" s="833">
        <v>4009278.45</v>
      </c>
      <c r="H289" s="833">
        <v>4009278.45</v>
      </c>
      <c r="I289" s="833">
        <v>4009278.45</v>
      </c>
      <c r="J289" s="833">
        <v>4009278.45</v>
      </c>
      <c r="K289" s="833">
        <v>0</v>
      </c>
      <c r="L289" s="833">
        <v>0</v>
      </c>
    </row>
    <row r="291" spans="1:12" x14ac:dyDescent="0.2">
      <c r="A291" s="831" t="s">
        <v>2422</v>
      </c>
      <c r="B291" s="831" t="s">
        <v>508</v>
      </c>
      <c r="F291" s="839">
        <v>14412179.1</v>
      </c>
      <c r="G291" s="839">
        <v>118664478.08</v>
      </c>
      <c r="H291" s="839">
        <v>118663935.88</v>
      </c>
      <c r="I291" s="839">
        <v>117383194.72</v>
      </c>
      <c r="J291" s="839">
        <v>117383194.72</v>
      </c>
      <c r="K291" s="834">
        <v>1281283.3600000001</v>
      </c>
      <c r="L291" s="834">
        <v>1281283.3600000001</v>
      </c>
    </row>
    <row r="292" spans="1:12" x14ac:dyDescent="0.2">
      <c r="A292" s="832" t="s">
        <v>3045</v>
      </c>
      <c r="B292" s="832" t="s">
        <v>355</v>
      </c>
      <c r="F292" s="833">
        <v>14412179.1</v>
      </c>
      <c r="G292" s="833">
        <v>118664478.08</v>
      </c>
      <c r="H292" s="833">
        <v>118663935.88</v>
      </c>
      <c r="I292" s="833">
        <v>117383194.72</v>
      </c>
      <c r="J292" s="833">
        <v>117383194.72</v>
      </c>
      <c r="K292" s="833">
        <v>1281283.3600000001</v>
      </c>
      <c r="L292" s="833">
        <v>1281283.3600000001</v>
      </c>
    </row>
    <row r="294" spans="1:12" x14ac:dyDescent="0.2">
      <c r="A294" s="831" t="s">
        <v>2329</v>
      </c>
      <c r="B294" s="831" t="s">
        <v>509</v>
      </c>
      <c r="F294" s="839">
        <v>57859970.340000004</v>
      </c>
      <c r="G294" s="839">
        <v>56780808.420000002</v>
      </c>
      <c r="H294" s="839">
        <v>56779944.240000002</v>
      </c>
      <c r="I294" s="839">
        <v>56779944.240000002</v>
      </c>
      <c r="J294" s="839">
        <v>56779944.240000002</v>
      </c>
      <c r="K294" s="834">
        <v>864.18</v>
      </c>
      <c r="L294" s="834">
        <v>864.18</v>
      </c>
    </row>
    <row r="295" spans="1:12" x14ac:dyDescent="0.2">
      <c r="A295" s="832" t="s">
        <v>3045</v>
      </c>
      <c r="B295" s="832" t="s">
        <v>355</v>
      </c>
      <c r="F295" s="833">
        <v>57005582.240000002</v>
      </c>
      <c r="G295" s="833">
        <v>55911594.280000001</v>
      </c>
      <c r="H295" s="833">
        <v>55910730.100000001</v>
      </c>
      <c r="I295" s="833">
        <v>55910730.100000001</v>
      </c>
      <c r="J295" s="833">
        <v>55910730.100000001</v>
      </c>
      <c r="K295" s="833">
        <v>864.18</v>
      </c>
      <c r="L295" s="833">
        <v>864.18</v>
      </c>
    </row>
    <row r="296" spans="1:12" x14ac:dyDescent="0.2">
      <c r="A296" s="832" t="s">
        <v>3046</v>
      </c>
      <c r="B296" s="832" t="s">
        <v>365</v>
      </c>
      <c r="F296" s="833">
        <v>854388.1</v>
      </c>
      <c r="G296" s="833">
        <v>869214.14</v>
      </c>
      <c r="H296" s="833">
        <v>869214.14</v>
      </c>
      <c r="I296" s="833">
        <v>869214.14</v>
      </c>
      <c r="J296" s="833">
        <v>869214.14</v>
      </c>
      <c r="K296" s="833">
        <v>0</v>
      </c>
      <c r="L296" s="833">
        <v>0</v>
      </c>
    </row>
    <row r="298" spans="1:12" x14ac:dyDescent="0.2">
      <c r="A298" s="831" t="s">
        <v>2330</v>
      </c>
      <c r="B298" s="831" t="s">
        <v>510</v>
      </c>
      <c r="F298" s="839">
        <v>4370708.41</v>
      </c>
      <c r="G298" s="839">
        <v>3876851.1</v>
      </c>
      <c r="H298" s="839">
        <v>3876851.1</v>
      </c>
      <c r="I298" s="839">
        <v>3876851.1</v>
      </c>
      <c r="J298" s="839">
        <v>3876851.1</v>
      </c>
      <c r="K298" s="834">
        <v>0</v>
      </c>
      <c r="L298" s="834">
        <v>0</v>
      </c>
    </row>
    <row r="299" spans="1:12" x14ac:dyDescent="0.2">
      <c r="A299" s="832" t="s">
        <v>3045</v>
      </c>
      <c r="B299" s="832" t="s">
        <v>355</v>
      </c>
      <c r="F299" s="833">
        <v>4370708.41</v>
      </c>
      <c r="G299" s="833">
        <v>3876851.1</v>
      </c>
      <c r="H299" s="833">
        <v>3876851.1</v>
      </c>
      <c r="I299" s="833">
        <v>3876851.1</v>
      </c>
      <c r="J299" s="833">
        <v>3876851.1</v>
      </c>
      <c r="K299" s="833">
        <v>0</v>
      </c>
      <c r="L299" s="833">
        <v>0</v>
      </c>
    </row>
    <row r="300" spans="1:12" x14ac:dyDescent="0.2">
      <c r="A300" s="832" t="s">
        <v>3046</v>
      </c>
      <c r="B300" s="832" t="s">
        <v>365</v>
      </c>
      <c r="F300" s="833">
        <v>0</v>
      </c>
      <c r="G300" s="833">
        <v>0</v>
      </c>
      <c r="H300" s="833">
        <v>0</v>
      </c>
      <c r="I300" s="833">
        <v>0</v>
      </c>
      <c r="J300" s="833">
        <v>0</v>
      </c>
      <c r="K300" s="833">
        <v>0</v>
      </c>
      <c r="L300" s="833">
        <v>0</v>
      </c>
    </row>
    <row r="302" spans="1:12" x14ac:dyDescent="0.2">
      <c r="A302" s="831" t="s">
        <v>2331</v>
      </c>
      <c r="B302" s="831" t="s">
        <v>511</v>
      </c>
      <c r="F302" s="839">
        <v>47668792.399999999</v>
      </c>
      <c r="G302" s="839">
        <v>48039169.200000003</v>
      </c>
      <c r="H302" s="839">
        <v>48039043.560000002</v>
      </c>
      <c r="I302" s="839">
        <v>48039043.560000002</v>
      </c>
      <c r="J302" s="839">
        <v>48039043.560000002</v>
      </c>
      <c r="K302" s="834">
        <v>125.64</v>
      </c>
      <c r="L302" s="834">
        <v>125.64</v>
      </c>
    </row>
    <row r="303" spans="1:12" x14ac:dyDescent="0.2">
      <c r="A303" s="832" t="s">
        <v>3045</v>
      </c>
      <c r="B303" s="832" t="s">
        <v>355</v>
      </c>
      <c r="F303" s="833">
        <v>47668792.399999999</v>
      </c>
      <c r="G303" s="833">
        <v>48039169.200000003</v>
      </c>
      <c r="H303" s="833">
        <v>48039043.560000002</v>
      </c>
      <c r="I303" s="833">
        <v>48039043.560000002</v>
      </c>
      <c r="J303" s="833">
        <v>48039043.560000002</v>
      </c>
      <c r="K303" s="833">
        <v>125.64</v>
      </c>
      <c r="L303" s="833">
        <v>125.64</v>
      </c>
    </row>
    <row r="305" spans="1:12" x14ac:dyDescent="0.2">
      <c r="A305" s="831" t="s">
        <v>2406</v>
      </c>
      <c r="B305" s="831" t="s">
        <v>512</v>
      </c>
      <c r="F305" s="839">
        <v>33967173</v>
      </c>
      <c r="G305" s="839">
        <v>36190303.200000003</v>
      </c>
      <c r="H305" s="839">
        <v>36125723.020000003</v>
      </c>
      <c r="I305" s="839">
        <v>36125723.020000003</v>
      </c>
      <c r="J305" s="839">
        <v>36125723.020000003</v>
      </c>
      <c r="K305" s="834">
        <v>64580.18</v>
      </c>
      <c r="L305" s="834">
        <v>64580.18</v>
      </c>
    </row>
    <row r="306" spans="1:12" x14ac:dyDescent="0.2">
      <c r="A306" s="832" t="s">
        <v>3045</v>
      </c>
      <c r="B306" s="832" t="s">
        <v>355</v>
      </c>
      <c r="F306" s="833">
        <v>26512467.620000001</v>
      </c>
      <c r="G306" s="833">
        <v>28735597.82</v>
      </c>
      <c r="H306" s="833">
        <v>28676095.84</v>
      </c>
      <c r="I306" s="833">
        <v>28676095.84</v>
      </c>
      <c r="J306" s="833">
        <v>28676095.84</v>
      </c>
      <c r="K306" s="833">
        <v>59501.98</v>
      </c>
      <c r="L306" s="833">
        <v>59501.98</v>
      </c>
    </row>
    <row r="307" spans="1:12" x14ac:dyDescent="0.2">
      <c r="A307" s="832" t="s">
        <v>3046</v>
      </c>
      <c r="B307" s="832" t="s">
        <v>365</v>
      </c>
      <c r="F307" s="833">
        <v>508779.94</v>
      </c>
      <c r="G307" s="833">
        <v>508779.94</v>
      </c>
      <c r="H307" s="833">
        <v>506182.18</v>
      </c>
      <c r="I307" s="833">
        <v>506182.18</v>
      </c>
      <c r="J307" s="833">
        <v>506182.18</v>
      </c>
      <c r="K307" s="833">
        <v>2597.7600000000002</v>
      </c>
      <c r="L307" s="833">
        <v>2597.7600000000002</v>
      </c>
    </row>
    <row r="308" spans="1:12" x14ac:dyDescent="0.2">
      <c r="A308" s="832" t="s">
        <v>3047</v>
      </c>
      <c r="B308" s="832" t="s">
        <v>366</v>
      </c>
      <c r="F308" s="833">
        <v>6945925.4400000004</v>
      </c>
      <c r="G308" s="833">
        <v>6945925.4400000004</v>
      </c>
      <c r="H308" s="833">
        <v>6943445</v>
      </c>
      <c r="I308" s="833">
        <v>6943445</v>
      </c>
      <c r="J308" s="833">
        <v>6943445</v>
      </c>
      <c r="K308" s="833">
        <v>2480.44</v>
      </c>
      <c r="L308" s="833">
        <v>2480.44</v>
      </c>
    </row>
    <row r="310" spans="1:12" x14ac:dyDescent="0.2">
      <c r="A310" s="831" t="s">
        <v>2332</v>
      </c>
      <c r="B310" s="831" t="s">
        <v>513</v>
      </c>
      <c r="F310" s="839">
        <v>363236672.06999999</v>
      </c>
      <c r="G310" s="839">
        <v>363895950.62</v>
      </c>
      <c r="H310" s="839">
        <v>363890572.5</v>
      </c>
      <c r="I310" s="839">
        <v>363718236.73000002</v>
      </c>
      <c r="J310" s="839">
        <v>363718236.73000002</v>
      </c>
      <c r="K310" s="834">
        <v>177713.89</v>
      </c>
      <c r="L310" s="834">
        <v>177713.89</v>
      </c>
    </row>
    <row r="311" spans="1:12" x14ac:dyDescent="0.2">
      <c r="A311" s="832" t="s">
        <v>3045</v>
      </c>
      <c r="B311" s="832" t="s">
        <v>355</v>
      </c>
      <c r="F311" s="833">
        <v>363236672.06999999</v>
      </c>
      <c r="G311" s="833">
        <v>363837594.55000001</v>
      </c>
      <c r="H311" s="833">
        <v>363832216.43000001</v>
      </c>
      <c r="I311" s="833">
        <v>363659880.66000003</v>
      </c>
      <c r="J311" s="833">
        <v>363659880.66000003</v>
      </c>
      <c r="K311" s="833">
        <v>177713.89</v>
      </c>
      <c r="L311" s="833">
        <v>177713.89</v>
      </c>
    </row>
    <row r="312" spans="1:12" x14ac:dyDescent="0.2">
      <c r="A312" s="832" t="s">
        <v>3048</v>
      </c>
      <c r="B312" s="832" t="s">
        <v>372</v>
      </c>
      <c r="F312" s="833">
        <v>0</v>
      </c>
      <c r="G312" s="833">
        <v>58356.07</v>
      </c>
      <c r="H312" s="833">
        <v>58356.07</v>
      </c>
      <c r="I312" s="833">
        <v>58356.07</v>
      </c>
      <c r="J312" s="833">
        <v>58356.07</v>
      </c>
      <c r="K312" s="833">
        <v>0</v>
      </c>
      <c r="L312" s="833">
        <v>0</v>
      </c>
    </row>
    <row r="314" spans="1:12" x14ac:dyDescent="0.2">
      <c r="A314" s="831" t="s">
        <v>2333</v>
      </c>
      <c r="B314" s="831" t="s">
        <v>514</v>
      </c>
      <c r="F314" s="839">
        <v>22377517.41</v>
      </c>
      <c r="G314" s="839">
        <v>21715891.510000002</v>
      </c>
      <c r="H314" s="839">
        <v>21715891.510000002</v>
      </c>
      <c r="I314" s="839">
        <v>21364044.949999999</v>
      </c>
      <c r="J314" s="839">
        <v>21364044.949999999</v>
      </c>
      <c r="K314" s="834">
        <v>351846.56</v>
      </c>
      <c r="L314" s="834">
        <v>351846.56</v>
      </c>
    </row>
    <row r="315" spans="1:12" x14ac:dyDescent="0.2">
      <c r="A315" s="832" t="s">
        <v>3045</v>
      </c>
      <c r="B315" s="832" t="s">
        <v>355</v>
      </c>
      <c r="F315" s="833">
        <v>22377517.41</v>
      </c>
      <c r="G315" s="833">
        <v>21715891.510000002</v>
      </c>
      <c r="H315" s="833">
        <v>21715891.510000002</v>
      </c>
      <c r="I315" s="833">
        <v>21364044.949999999</v>
      </c>
      <c r="J315" s="833">
        <v>21364044.949999999</v>
      </c>
      <c r="K315" s="833">
        <v>351846.56</v>
      </c>
      <c r="L315" s="833">
        <v>351846.56</v>
      </c>
    </row>
    <row r="317" spans="1:12" x14ac:dyDescent="0.2">
      <c r="A317" s="831" t="s">
        <v>2273</v>
      </c>
      <c r="B317" s="831" t="s">
        <v>515</v>
      </c>
      <c r="F317" s="839">
        <v>6841467.0199999996</v>
      </c>
      <c r="G317" s="839">
        <v>10515581.48</v>
      </c>
      <c r="H317" s="839">
        <v>10490951.82</v>
      </c>
      <c r="I317" s="839">
        <v>8623656.4800000004</v>
      </c>
      <c r="J317" s="839">
        <v>8599432.1699999999</v>
      </c>
      <c r="K317" s="834">
        <v>1891925</v>
      </c>
      <c r="L317" s="834">
        <v>1916149.31</v>
      </c>
    </row>
    <row r="318" spans="1:12" x14ac:dyDescent="0.2">
      <c r="A318" s="832" t="s">
        <v>3045</v>
      </c>
      <c r="B318" s="832" t="s">
        <v>355</v>
      </c>
      <c r="F318" s="833">
        <v>6841467.0199999996</v>
      </c>
      <c r="G318" s="833">
        <v>6245581.4800000004</v>
      </c>
      <c r="H318" s="833">
        <v>6223656.4800000004</v>
      </c>
      <c r="I318" s="833">
        <v>6223656.4800000004</v>
      </c>
      <c r="J318" s="833">
        <v>6199432.1699999999</v>
      </c>
      <c r="K318" s="833">
        <v>21925</v>
      </c>
      <c r="L318" s="833">
        <v>46149.31</v>
      </c>
    </row>
    <row r="319" spans="1:12" x14ac:dyDescent="0.2">
      <c r="A319" s="832" t="s">
        <v>3047</v>
      </c>
      <c r="B319" s="832" t="s">
        <v>366</v>
      </c>
      <c r="F319" s="833">
        <v>0</v>
      </c>
      <c r="G319" s="833">
        <v>4270000</v>
      </c>
      <c r="H319" s="833">
        <v>4267295.34</v>
      </c>
      <c r="I319" s="833">
        <v>2400000</v>
      </c>
      <c r="J319" s="833">
        <v>2400000</v>
      </c>
      <c r="K319" s="833">
        <v>1870000</v>
      </c>
      <c r="L319" s="833">
        <v>1870000</v>
      </c>
    </row>
    <row r="321" spans="1:12" x14ac:dyDescent="0.2">
      <c r="A321" s="831" t="s">
        <v>2363</v>
      </c>
      <c r="B321" s="831" t="s">
        <v>516</v>
      </c>
      <c r="F321" s="839">
        <v>0</v>
      </c>
      <c r="G321" s="839">
        <v>14890868.41</v>
      </c>
      <c r="H321" s="839">
        <v>14890868.41</v>
      </c>
      <c r="I321" s="839">
        <v>14890868.41</v>
      </c>
      <c r="J321" s="839">
        <v>14890868.41</v>
      </c>
      <c r="K321" s="834">
        <v>0</v>
      </c>
      <c r="L321" s="834">
        <v>0</v>
      </c>
    </row>
    <row r="322" spans="1:12" x14ac:dyDescent="0.2">
      <c r="A322" s="832" t="s">
        <v>3045</v>
      </c>
      <c r="B322" s="832" t="s">
        <v>355</v>
      </c>
      <c r="F322" s="833">
        <v>0</v>
      </c>
      <c r="G322" s="833">
        <v>14890868.41</v>
      </c>
      <c r="H322" s="833">
        <v>14890868.41</v>
      </c>
      <c r="I322" s="833">
        <v>14890868.41</v>
      </c>
      <c r="J322" s="833">
        <v>14890868.41</v>
      </c>
      <c r="K322" s="833">
        <v>0</v>
      </c>
      <c r="L322" s="833">
        <v>0</v>
      </c>
    </row>
    <row r="324" spans="1:12" x14ac:dyDescent="0.2">
      <c r="A324" s="831" t="s">
        <v>2334</v>
      </c>
      <c r="B324" s="831" t="s">
        <v>517</v>
      </c>
      <c r="F324" s="839">
        <v>0</v>
      </c>
      <c r="G324" s="839">
        <v>214725739.16</v>
      </c>
      <c r="H324" s="839">
        <v>214725739.16</v>
      </c>
      <c r="I324" s="839">
        <v>214725739.16</v>
      </c>
      <c r="J324" s="839">
        <v>214725739.16</v>
      </c>
      <c r="K324" s="834">
        <v>0</v>
      </c>
      <c r="L324" s="834">
        <v>0</v>
      </c>
    </row>
    <row r="325" spans="1:12" x14ac:dyDescent="0.2">
      <c r="A325" s="832" t="s">
        <v>3045</v>
      </c>
      <c r="B325" s="832" t="s">
        <v>355</v>
      </c>
      <c r="F325" s="833">
        <v>0</v>
      </c>
      <c r="G325" s="833">
        <v>214725739.16</v>
      </c>
      <c r="H325" s="833">
        <v>214725739.16</v>
      </c>
      <c r="I325" s="833">
        <v>214725739.16</v>
      </c>
      <c r="J325" s="833">
        <v>214725739.16</v>
      </c>
      <c r="K325" s="833">
        <v>0</v>
      </c>
      <c r="L325" s="833">
        <v>0</v>
      </c>
    </row>
    <row r="326" spans="1:12" x14ac:dyDescent="0.2">
      <c r="A326" s="832" t="s">
        <v>3046</v>
      </c>
      <c r="B326" s="832" t="s">
        <v>365</v>
      </c>
      <c r="F326" s="833">
        <v>0</v>
      </c>
      <c r="G326" s="833">
        <v>0</v>
      </c>
      <c r="H326" s="833">
        <v>0</v>
      </c>
      <c r="I326" s="833">
        <v>0</v>
      </c>
      <c r="J326" s="833">
        <v>0</v>
      </c>
      <c r="K326" s="833">
        <v>0</v>
      </c>
      <c r="L326" s="833">
        <v>0</v>
      </c>
    </row>
    <row r="328" spans="1:12" x14ac:dyDescent="0.2">
      <c r="A328" s="831" t="s">
        <v>2335</v>
      </c>
      <c r="B328" s="831" t="s">
        <v>518</v>
      </c>
      <c r="F328" s="839">
        <v>30165077.699999999</v>
      </c>
      <c r="G328" s="839">
        <v>32325857.510000002</v>
      </c>
      <c r="H328" s="839">
        <v>32316856.719999999</v>
      </c>
      <c r="I328" s="839">
        <v>32316650.719999999</v>
      </c>
      <c r="J328" s="839">
        <v>32316650.719999999</v>
      </c>
      <c r="K328" s="834">
        <v>9206.7900000000009</v>
      </c>
      <c r="L328" s="834">
        <v>9206.7900000000009</v>
      </c>
    </row>
    <row r="329" spans="1:12" x14ac:dyDescent="0.2">
      <c r="A329" s="832" t="s">
        <v>3045</v>
      </c>
      <c r="B329" s="832" t="s">
        <v>355</v>
      </c>
      <c r="F329" s="833">
        <v>30165077.699999999</v>
      </c>
      <c r="G329" s="833">
        <v>32325857.510000002</v>
      </c>
      <c r="H329" s="833">
        <v>32316856.719999999</v>
      </c>
      <c r="I329" s="833">
        <v>32316650.719999999</v>
      </c>
      <c r="J329" s="833">
        <v>32316650.719999999</v>
      </c>
      <c r="K329" s="833">
        <v>9206.7900000000009</v>
      </c>
      <c r="L329" s="833">
        <v>9206.7900000000009</v>
      </c>
    </row>
    <row r="331" spans="1:12" x14ac:dyDescent="0.2">
      <c r="A331" s="831" t="s">
        <v>2336</v>
      </c>
      <c r="B331" s="831" t="s">
        <v>519</v>
      </c>
      <c r="F331" s="839">
        <v>24580099.620000001</v>
      </c>
      <c r="G331" s="839">
        <v>26161273.77</v>
      </c>
      <c r="H331" s="839">
        <v>26161266.809999999</v>
      </c>
      <c r="I331" s="839">
        <v>26143809.969999999</v>
      </c>
      <c r="J331" s="839">
        <v>26143809.969999999</v>
      </c>
      <c r="K331" s="834">
        <v>17463.8</v>
      </c>
      <c r="L331" s="834">
        <v>17463.8</v>
      </c>
    </row>
    <row r="332" spans="1:12" x14ac:dyDescent="0.2">
      <c r="A332" s="832" t="s">
        <v>3045</v>
      </c>
      <c r="B332" s="832" t="s">
        <v>355</v>
      </c>
      <c r="F332" s="833">
        <v>24580099.620000001</v>
      </c>
      <c r="G332" s="833">
        <v>26112680.170000002</v>
      </c>
      <c r="H332" s="833">
        <v>26112673.210000001</v>
      </c>
      <c r="I332" s="833">
        <v>26095216.370000001</v>
      </c>
      <c r="J332" s="833">
        <v>26095216.370000001</v>
      </c>
      <c r="K332" s="833">
        <v>17463.8</v>
      </c>
      <c r="L332" s="833">
        <v>17463.8</v>
      </c>
    </row>
    <row r="333" spans="1:12" x14ac:dyDescent="0.2">
      <c r="A333" s="832" t="s">
        <v>3046</v>
      </c>
      <c r="B333" s="832" t="s">
        <v>365</v>
      </c>
      <c r="F333" s="833">
        <v>0</v>
      </c>
      <c r="G333" s="833">
        <v>48593.599999999999</v>
      </c>
      <c r="H333" s="833">
        <v>48593.599999999999</v>
      </c>
      <c r="I333" s="833">
        <v>48593.599999999999</v>
      </c>
      <c r="J333" s="833">
        <v>48593.599999999999</v>
      </c>
      <c r="K333" s="833">
        <v>0</v>
      </c>
      <c r="L333" s="833">
        <v>0</v>
      </c>
    </row>
    <row r="335" spans="1:12" x14ac:dyDescent="0.2">
      <c r="A335" s="831" t="s">
        <v>2337</v>
      </c>
      <c r="B335" s="831" t="s">
        <v>520</v>
      </c>
      <c r="F335" s="839">
        <v>11323158.25</v>
      </c>
      <c r="G335" s="839">
        <v>11333656.51</v>
      </c>
      <c r="H335" s="839">
        <v>11333651.869999999</v>
      </c>
      <c r="I335" s="839">
        <v>11300123.23</v>
      </c>
      <c r="J335" s="839">
        <v>11300123.23</v>
      </c>
      <c r="K335" s="834">
        <v>33533.279999999999</v>
      </c>
      <c r="L335" s="834">
        <v>33533.279999999999</v>
      </c>
    </row>
    <row r="336" spans="1:12" x14ac:dyDescent="0.2">
      <c r="A336" s="832" t="s">
        <v>3045</v>
      </c>
      <c r="B336" s="832" t="s">
        <v>355</v>
      </c>
      <c r="F336" s="833">
        <v>10323158.25</v>
      </c>
      <c r="G336" s="833">
        <v>10333823.529999999</v>
      </c>
      <c r="H336" s="833">
        <v>10333818.890000001</v>
      </c>
      <c r="I336" s="833">
        <v>10300290.25</v>
      </c>
      <c r="J336" s="833">
        <v>10300290.25</v>
      </c>
      <c r="K336" s="833">
        <v>33533.279999999999</v>
      </c>
      <c r="L336" s="833">
        <v>33533.279999999999</v>
      </c>
    </row>
    <row r="337" spans="1:12" x14ac:dyDescent="0.2">
      <c r="A337" s="832" t="s">
        <v>3047</v>
      </c>
      <c r="B337" s="832" t="s">
        <v>366</v>
      </c>
      <c r="F337" s="833">
        <v>1000000</v>
      </c>
      <c r="G337" s="833">
        <v>999832.98</v>
      </c>
      <c r="H337" s="833">
        <v>999832.98</v>
      </c>
      <c r="I337" s="833">
        <v>999832.98</v>
      </c>
      <c r="J337" s="833">
        <v>999832.98</v>
      </c>
      <c r="K337" s="833">
        <v>0</v>
      </c>
      <c r="L337" s="833">
        <v>0</v>
      </c>
    </row>
    <row r="339" spans="1:12" x14ac:dyDescent="0.2">
      <c r="A339" s="831" t="s">
        <v>2407</v>
      </c>
      <c r="B339" s="831" t="s">
        <v>521</v>
      </c>
      <c r="F339" s="839">
        <v>14960781</v>
      </c>
      <c r="G339" s="839">
        <v>15458975</v>
      </c>
      <c r="H339" s="839">
        <v>13624188.51</v>
      </c>
      <c r="I339" s="839">
        <v>13481762.01</v>
      </c>
      <c r="J339" s="839">
        <v>13481762.01</v>
      </c>
      <c r="K339" s="834">
        <v>1977212.99</v>
      </c>
      <c r="L339" s="834">
        <v>1977212.99</v>
      </c>
    </row>
    <row r="340" spans="1:12" x14ac:dyDescent="0.2">
      <c r="A340" s="832" t="s">
        <v>3045</v>
      </c>
      <c r="B340" s="832" t="s">
        <v>355</v>
      </c>
      <c r="F340" s="833">
        <v>14936781</v>
      </c>
      <c r="G340" s="833">
        <v>15458975</v>
      </c>
      <c r="H340" s="833">
        <v>13624188.51</v>
      </c>
      <c r="I340" s="833">
        <v>13481762.01</v>
      </c>
      <c r="J340" s="833">
        <v>13481762.01</v>
      </c>
      <c r="K340" s="833">
        <v>1977212.99</v>
      </c>
      <c r="L340" s="833">
        <v>1977212.99</v>
      </c>
    </row>
    <row r="341" spans="1:12" x14ac:dyDescent="0.2">
      <c r="A341" s="832" t="s">
        <v>3046</v>
      </c>
      <c r="B341" s="832" t="s">
        <v>365</v>
      </c>
      <c r="F341" s="833">
        <v>24000</v>
      </c>
      <c r="G341" s="833">
        <v>0</v>
      </c>
      <c r="H341" s="833">
        <v>0</v>
      </c>
      <c r="I341" s="833">
        <v>0</v>
      </c>
      <c r="J341" s="833">
        <v>0</v>
      </c>
      <c r="K341" s="833">
        <v>0</v>
      </c>
      <c r="L341" s="833">
        <v>0</v>
      </c>
    </row>
    <row r="343" spans="1:12" x14ac:dyDescent="0.2">
      <c r="A343" s="831" t="s">
        <v>2401</v>
      </c>
      <c r="B343" s="831" t="s">
        <v>522</v>
      </c>
      <c r="F343" s="839">
        <v>15110046</v>
      </c>
      <c r="G343" s="839">
        <v>17897158.280000001</v>
      </c>
      <c r="H343" s="839">
        <v>17897048.09</v>
      </c>
      <c r="I343" s="839">
        <v>16348487.92</v>
      </c>
      <c r="J343" s="839">
        <v>16348487.92</v>
      </c>
      <c r="K343" s="834">
        <v>1548670.36</v>
      </c>
      <c r="L343" s="834">
        <v>1548670.36</v>
      </c>
    </row>
    <row r="344" spans="1:12" x14ac:dyDescent="0.2">
      <c r="A344" s="832" t="s">
        <v>3045</v>
      </c>
      <c r="B344" s="832" t="s">
        <v>355</v>
      </c>
      <c r="F344" s="833">
        <v>15110046</v>
      </c>
      <c r="G344" s="833">
        <v>17797158.280000001</v>
      </c>
      <c r="H344" s="833">
        <v>17797048.09</v>
      </c>
      <c r="I344" s="833">
        <v>16248487.92</v>
      </c>
      <c r="J344" s="833">
        <v>16248487.92</v>
      </c>
      <c r="K344" s="833">
        <v>1548670.36</v>
      </c>
      <c r="L344" s="833">
        <v>1548670.36</v>
      </c>
    </row>
    <row r="345" spans="1:12" x14ac:dyDescent="0.2">
      <c r="A345" s="832" t="s">
        <v>3046</v>
      </c>
      <c r="B345" s="832" t="s">
        <v>365</v>
      </c>
      <c r="F345" s="833">
        <v>0</v>
      </c>
      <c r="G345" s="833">
        <v>100000</v>
      </c>
      <c r="H345" s="833">
        <v>100000</v>
      </c>
      <c r="I345" s="833">
        <v>100000</v>
      </c>
      <c r="J345" s="833">
        <v>100000</v>
      </c>
      <c r="K345" s="833">
        <v>0</v>
      </c>
      <c r="L345" s="833">
        <v>0</v>
      </c>
    </row>
    <row r="347" spans="1:12" x14ac:dyDescent="0.2">
      <c r="A347" s="831" t="s">
        <v>2260</v>
      </c>
      <c r="B347" s="831" t="s">
        <v>523</v>
      </c>
      <c r="F347" s="839">
        <v>29336393</v>
      </c>
      <c r="G347" s="839">
        <v>32965152.510000002</v>
      </c>
      <c r="H347" s="839">
        <v>32965152.510000002</v>
      </c>
      <c r="I347" s="839">
        <v>32965152.510000002</v>
      </c>
      <c r="J347" s="839">
        <v>32965152.510000002</v>
      </c>
      <c r="K347" s="834">
        <v>0</v>
      </c>
      <c r="L347" s="834">
        <v>0</v>
      </c>
    </row>
    <row r="348" spans="1:12" x14ac:dyDescent="0.2">
      <c r="A348" s="832" t="s">
        <v>3045</v>
      </c>
      <c r="B348" s="832" t="s">
        <v>355</v>
      </c>
      <c r="F348" s="833">
        <v>29336393</v>
      </c>
      <c r="G348" s="833">
        <v>29336390.82</v>
      </c>
      <c r="H348" s="833">
        <v>29336390.82</v>
      </c>
      <c r="I348" s="833">
        <v>29336390.82</v>
      </c>
      <c r="J348" s="833">
        <v>29336390.82</v>
      </c>
      <c r="K348" s="833">
        <v>0</v>
      </c>
      <c r="L348" s="833">
        <v>0</v>
      </c>
    </row>
    <row r="349" spans="1:12" x14ac:dyDescent="0.2">
      <c r="A349" s="832" t="s">
        <v>3047</v>
      </c>
      <c r="B349" s="832" t="s">
        <v>366</v>
      </c>
      <c r="F349" s="833">
        <v>0</v>
      </c>
      <c r="G349" s="833">
        <v>3628761.69</v>
      </c>
      <c r="H349" s="833">
        <v>3628761.69</v>
      </c>
      <c r="I349" s="833">
        <v>3628761.69</v>
      </c>
      <c r="J349" s="833">
        <v>3628761.69</v>
      </c>
      <c r="K349" s="833">
        <v>0</v>
      </c>
      <c r="L349" s="833">
        <v>0</v>
      </c>
    </row>
    <row r="351" spans="1:12" x14ac:dyDescent="0.2">
      <c r="A351" s="831" t="s">
        <v>2254</v>
      </c>
      <c r="B351" s="831" t="s">
        <v>524</v>
      </c>
      <c r="F351" s="839">
        <v>187181985.18000001</v>
      </c>
      <c r="G351" s="839">
        <v>214760413.49000001</v>
      </c>
      <c r="H351" s="839">
        <v>214760413.49000001</v>
      </c>
      <c r="I351" s="839">
        <v>213291945.13</v>
      </c>
      <c r="J351" s="839">
        <v>213291945.13</v>
      </c>
      <c r="K351" s="834">
        <v>1468468.36</v>
      </c>
      <c r="L351" s="834">
        <v>1468468.36</v>
      </c>
    </row>
    <row r="352" spans="1:12" x14ac:dyDescent="0.2">
      <c r="A352" s="832" t="s">
        <v>3045</v>
      </c>
      <c r="B352" s="832" t="s">
        <v>355</v>
      </c>
      <c r="F352" s="833">
        <v>187181985.18000001</v>
      </c>
      <c r="G352" s="833">
        <v>214760413.49000001</v>
      </c>
      <c r="H352" s="833">
        <v>214760413.49000001</v>
      </c>
      <c r="I352" s="833">
        <v>213291945.13</v>
      </c>
      <c r="J352" s="833">
        <v>213291945.13</v>
      </c>
      <c r="K352" s="833">
        <v>1468468.36</v>
      </c>
      <c r="L352" s="833">
        <v>1468468.36</v>
      </c>
    </row>
    <row r="354" spans="1:12" x14ac:dyDescent="0.2">
      <c r="A354" s="831" t="s">
        <v>2281</v>
      </c>
      <c r="B354" s="831" t="s">
        <v>525</v>
      </c>
      <c r="F354" s="839">
        <v>0</v>
      </c>
      <c r="G354" s="839">
        <v>679844894.83000004</v>
      </c>
      <c r="H354" s="839">
        <v>679844894.83000004</v>
      </c>
      <c r="I354" s="839">
        <v>589920512.16999996</v>
      </c>
      <c r="J354" s="839">
        <v>589920512.16999996</v>
      </c>
      <c r="K354" s="834">
        <v>89924382.659999996</v>
      </c>
      <c r="L354" s="834">
        <v>89924382.659999996</v>
      </c>
    </row>
    <row r="355" spans="1:12" x14ac:dyDescent="0.2">
      <c r="A355" s="832" t="s">
        <v>3045</v>
      </c>
      <c r="B355" s="832" t="s">
        <v>355</v>
      </c>
      <c r="F355" s="833">
        <v>0</v>
      </c>
      <c r="G355" s="833">
        <v>679844894.83000004</v>
      </c>
      <c r="H355" s="833">
        <v>679844894.83000004</v>
      </c>
      <c r="I355" s="833">
        <v>589920512.16999996</v>
      </c>
      <c r="J355" s="833">
        <v>589920512.16999996</v>
      </c>
      <c r="K355" s="833">
        <v>89924382.659999996</v>
      </c>
      <c r="L355" s="833">
        <v>89924382.659999996</v>
      </c>
    </row>
    <row r="356" spans="1:12" x14ac:dyDescent="0.2">
      <c r="A356" s="832" t="s">
        <v>3047</v>
      </c>
      <c r="B356" s="832" t="s">
        <v>366</v>
      </c>
      <c r="F356" s="833">
        <v>0</v>
      </c>
      <c r="G356" s="833">
        <v>0</v>
      </c>
      <c r="H356" s="833">
        <v>0</v>
      </c>
      <c r="I356" s="833">
        <v>0</v>
      </c>
      <c r="J356" s="833">
        <v>0</v>
      </c>
      <c r="K356" s="833">
        <v>0</v>
      </c>
      <c r="L356" s="833">
        <v>0</v>
      </c>
    </row>
    <row r="358" spans="1:12" x14ac:dyDescent="0.2">
      <c r="A358" s="831" t="s">
        <v>2303</v>
      </c>
      <c r="B358" s="831" t="s">
        <v>526</v>
      </c>
      <c r="F358" s="839">
        <v>298783822.07999998</v>
      </c>
      <c r="G358" s="839">
        <v>330362943.74000001</v>
      </c>
      <c r="H358" s="839">
        <v>330362943.74000001</v>
      </c>
      <c r="I358" s="839">
        <v>330362943.74000001</v>
      </c>
      <c r="J358" s="839">
        <v>322565731.88999999</v>
      </c>
      <c r="K358" s="834">
        <v>0</v>
      </c>
      <c r="L358" s="834">
        <v>7797211.8499999996</v>
      </c>
    </row>
    <row r="359" spans="1:12" x14ac:dyDescent="0.2">
      <c r="A359" s="832" t="s">
        <v>3045</v>
      </c>
      <c r="B359" s="832" t="s">
        <v>355</v>
      </c>
      <c r="F359" s="833">
        <v>298783822.07999998</v>
      </c>
      <c r="G359" s="833">
        <v>310300262.58999997</v>
      </c>
      <c r="H359" s="833">
        <v>310300262.58999997</v>
      </c>
      <c r="I359" s="833">
        <v>310300262.58999997</v>
      </c>
      <c r="J359" s="833">
        <v>302503050.74000001</v>
      </c>
      <c r="K359" s="833">
        <v>0</v>
      </c>
      <c r="L359" s="833">
        <v>7797211.8499999996</v>
      </c>
    </row>
    <row r="360" spans="1:12" x14ac:dyDescent="0.2">
      <c r="A360" s="832" t="s">
        <v>3046</v>
      </c>
      <c r="B360" s="832" t="s">
        <v>365</v>
      </c>
      <c r="F360" s="833">
        <v>0</v>
      </c>
      <c r="G360" s="833">
        <v>19827918.620000001</v>
      </c>
      <c r="H360" s="833">
        <v>19827918.620000001</v>
      </c>
      <c r="I360" s="833">
        <v>19827918.620000001</v>
      </c>
      <c r="J360" s="833">
        <v>19827918.620000001</v>
      </c>
      <c r="K360" s="833">
        <v>0</v>
      </c>
      <c r="L360" s="833">
        <v>0</v>
      </c>
    </row>
    <row r="361" spans="1:12" x14ac:dyDescent="0.2">
      <c r="A361" s="832" t="s">
        <v>3048</v>
      </c>
      <c r="B361" s="832" t="s">
        <v>372</v>
      </c>
      <c r="F361" s="833">
        <v>0</v>
      </c>
      <c r="G361" s="833">
        <v>234762.53</v>
      </c>
      <c r="H361" s="833">
        <v>234762.53</v>
      </c>
      <c r="I361" s="833">
        <v>234762.53</v>
      </c>
      <c r="J361" s="833">
        <v>234762.53</v>
      </c>
      <c r="K361" s="833">
        <v>0</v>
      </c>
      <c r="L361" s="833">
        <v>0</v>
      </c>
    </row>
    <row r="363" spans="1:12" x14ac:dyDescent="0.2">
      <c r="A363" s="831" t="s">
        <v>2423</v>
      </c>
      <c r="B363" s="831" t="s">
        <v>527</v>
      </c>
      <c r="F363" s="839">
        <v>15878580</v>
      </c>
      <c r="G363" s="839">
        <v>16448854.039999999</v>
      </c>
      <c r="H363" s="839">
        <v>16448854.039999999</v>
      </c>
      <c r="I363" s="839">
        <v>16448854.039999999</v>
      </c>
      <c r="J363" s="839">
        <v>16448854.039999999</v>
      </c>
      <c r="K363" s="834">
        <v>0</v>
      </c>
      <c r="L363" s="834">
        <v>0</v>
      </c>
    </row>
    <row r="364" spans="1:12" x14ac:dyDescent="0.2">
      <c r="A364" s="832" t="s">
        <v>3045</v>
      </c>
      <c r="B364" s="832" t="s">
        <v>355</v>
      </c>
      <c r="F364" s="833">
        <v>15878580</v>
      </c>
      <c r="G364" s="833">
        <v>15740580</v>
      </c>
      <c r="H364" s="833">
        <v>15740580</v>
      </c>
      <c r="I364" s="833">
        <v>15740580</v>
      </c>
      <c r="J364" s="833">
        <v>15740580</v>
      </c>
      <c r="K364" s="833">
        <v>0</v>
      </c>
      <c r="L364" s="833">
        <v>0</v>
      </c>
    </row>
    <row r="365" spans="1:12" x14ac:dyDescent="0.2">
      <c r="A365" s="832" t="s">
        <v>3046</v>
      </c>
      <c r="B365" s="832" t="s">
        <v>365</v>
      </c>
      <c r="F365" s="833">
        <v>0</v>
      </c>
      <c r="G365" s="833">
        <v>137999.17000000001</v>
      </c>
      <c r="H365" s="833">
        <v>137999.17000000001</v>
      </c>
      <c r="I365" s="833">
        <v>137999.17000000001</v>
      </c>
      <c r="J365" s="833">
        <v>137999.17000000001</v>
      </c>
      <c r="K365" s="833">
        <v>0</v>
      </c>
      <c r="L365" s="833">
        <v>0</v>
      </c>
    </row>
    <row r="366" spans="1:12" x14ac:dyDescent="0.2">
      <c r="A366" s="832" t="s">
        <v>3047</v>
      </c>
      <c r="B366" s="832" t="s">
        <v>366</v>
      </c>
      <c r="F366" s="833">
        <v>0</v>
      </c>
      <c r="G366" s="833">
        <v>570274.87</v>
      </c>
      <c r="H366" s="833">
        <v>570274.87</v>
      </c>
      <c r="I366" s="833">
        <v>570274.87</v>
      </c>
      <c r="J366" s="833">
        <v>570274.87</v>
      </c>
      <c r="K366" s="833">
        <v>0</v>
      </c>
      <c r="L366" s="833">
        <v>0</v>
      </c>
    </row>
    <row r="368" spans="1:12" x14ac:dyDescent="0.2">
      <c r="A368" s="831" t="s">
        <v>2261</v>
      </c>
      <c r="B368" s="831" t="s">
        <v>528</v>
      </c>
      <c r="F368" s="839">
        <v>15668019</v>
      </c>
      <c r="G368" s="839">
        <v>15668019</v>
      </c>
      <c r="H368" s="839">
        <v>15668019</v>
      </c>
      <c r="I368" s="839">
        <v>15668019</v>
      </c>
      <c r="J368" s="839">
        <v>15668019</v>
      </c>
      <c r="K368" s="834">
        <v>0</v>
      </c>
      <c r="L368" s="834">
        <v>0</v>
      </c>
    </row>
    <row r="369" spans="1:12" x14ac:dyDescent="0.2">
      <c r="A369" s="832" t="s">
        <v>3045</v>
      </c>
      <c r="B369" s="832" t="s">
        <v>355</v>
      </c>
      <c r="F369" s="833">
        <v>15668019</v>
      </c>
      <c r="G369" s="833">
        <v>15668019</v>
      </c>
      <c r="H369" s="833">
        <v>15668019</v>
      </c>
      <c r="I369" s="833">
        <v>15668019</v>
      </c>
      <c r="J369" s="833">
        <v>15668019</v>
      </c>
      <c r="K369" s="833">
        <v>0</v>
      </c>
      <c r="L369" s="833">
        <v>0</v>
      </c>
    </row>
    <row r="371" spans="1:12" x14ac:dyDescent="0.2">
      <c r="A371" s="831" t="s">
        <v>2424</v>
      </c>
      <c r="B371" s="831" t="s">
        <v>529</v>
      </c>
      <c r="F371" s="839">
        <v>14336534</v>
      </c>
      <c r="G371" s="839">
        <v>16463503.609999999</v>
      </c>
      <c r="H371" s="839">
        <v>16463503.609999999</v>
      </c>
      <c r="I371" s="839">
        <v>16463503.609999999</v>
      </c>
      <c r="J371" s="839">
        <v>16463503.609999999</v>
      </c>
      <c r="K371" s="834">
        <v>0</v>
      </c>
      <c r="L371" s="834">
        <v>0</v>
      </c>
    </row>
    <row r="372" spans="1:12" x14ac:dyDescent="0.2">
      <c r="A372" s="832" t="s">
        <v>3045</v>
      </c>
      <c r="B372" s="832" t="s">
        <v>355</v>
      </c>
      <c r="F372" s="833">
        <v>14336534</v>
      </c>
      <c r="G372" s="833">
        <v>14323682.99</v>
      </c>
      <c r="H372" s="833">
        <v>14323682.99</v>
      </c>
      <c r="I372" s="833">
        <v>14323682.99</v>
      </c>
      <c r="J372" s="833">
        <v>14323682.99</v>
      </c>
      <c r="K372" s="833">
        <v>0</v>
      </c>
      <c r="L372" s="833">
        <v>0</v>
      </c>
    </row>
    <row r="373" spans="1:12" x14ac:dyDescent="0.2">
      <c r="A373" s="832" t="s">
        <v>3047</v>
      </c>
      <c r="B373" s="832" t="s">
        <v>366</v>
      </c>
      <c r="F373" s="833">
        <v>0</v>
      </c>
      <c r="G373" s="833">
        <v>2139820.62</v>
      </c>
      <c r="H373" s="833">
        <v>2139820.62</v>
      </c>
      <c r="I373" s="833">
        <v>2139820.62</v>
      </c>
      <c r="J373" s="833">
        <v>2139820.62</v>
      </c>
      <c r="K373" s="833">
        <v>0</v>
      </c>
      <c r="L373" s="833">
        <v>0</v>
      </c>
    </row>
    <row r="375" spans="1:12" x14ac:dyDescent="0.2">
      <c r="A375" s="831" t="s">
        <v>2262</v>
      </c>
      <c r="B375" s="831" t="s">
        <v>530</v>
      </c>
      <c r="F375" s="839">
        <v>20165513</v>
      </c>
      <c r="G375" s="839">
        <v>20165513</v>
      </c>
      <c r="H375" s="839">
        <v>20165513</v>
      </c>
      <c r="I375" s="839">
        <v>20165513</v>
      </c>
      <c r="J375" s="839">
        <v>20165513</v>
      </c>
      <c r="K375" s="834">
        <v>0</v>
      </c>
      <c r="L375" s="834">
        <v>0</v>
      </c>
    </row>
    <row r="376" spans="1:12" x14ac:dyDescent="0.2">
      <c r="A376" s="832" t="s">
        <v>3045</v>
      </c>
      <c r="B376" s="832" t="s">
        <v>355</v>
      </c>
      <c r="F376" s="833">
        <v>20165513</v>
      </c>
      <c r="G376" s="833">
        <v>20165513</v>
      </c>
      <c r="H376" s="833">
        <v>20165513</v>
      </c>
      <c r="I376" s="833">
        <v>20165513</v>
      </c>
      <c r="J376" s="833">
        <v>20165513</v>
      </c>
      <c r="K376" s="833">
        <v>0</v>
      </c>
      <c r="L376" s="833">
        <v>0</v>
      </c>
    </row>
    <row r="378" spans="1:12" x14ac:dyDescent="0.2">
      <c r="A378" s="831" t="s">
        <v>2263</v>
      </c>
      <c r="B378" s="831" t="s">
        <v>531</v>
      </c>
      <c r="F378" s="839">
        <v>59649150</v>
      </c>
      <c r="G378" s="839">
        <v>59649150</v>
      </c>
      <c r="H378" s="839">
        <v>59649150</v>
      </c>
      <c r="I378" s="839">
        <v>59649150</v>
      </c>
      <c r="J378" s="839">
        <v>59649150</v>
      </c>
      <c r="K378" s="834">
        <v>0</v>
      </c>
      <c r="L378" s="834">
        <v>0</v>
      </c>
    </row>
    <row r="379" spans="1:12" x14ac:dyDescent="0.2">
      <c r="A379" s="832" t="s">
        <v>3045</v>
      </c>
      <c r="B379" s="832" t="s">
        <v>355</v>
      </c>
      <c r="F379" s="833">
        <v>59649150</v>
      </c>
      <c r="G379" s="833">
        <v>59649150</v>
      </c>
      <c r="H379" s="833">
        <v>59649150</v>
      </c>
      <c r="I379" s="833">
        <v>59649150</v>
      </c>
      <c r="J379" s="833">
        <v>59649150</v>
      </c>
      <c r="K379" s="833">
        <v>0</v>
      </c>
      <c r="L379" s="833">
        <v>0</v>
      </c>
    </row>
    <row r="381" spans="1:12" x14ac:dyDescent="0.2">
      <c r="A381" s="831" t="s">
        <v>2369</v>
      </c>
      <c r="B381" s="831" t="s">
        <v>532</v>
      </c>
      <c r="F381" s="839">
        <v>59603298</v>
      </c>
      <c r="G381" s="839">
        <v>59603298</v>
      </c>
      <c r="H381" s="839">
        <v>59603298</v>
      </c>
      <c r="I381" s="839">
        <v>59603298</v>
      </c>
      <c r="J381" s="839">
        <v>59603298</v>
      </c>
      <c r="K381" s="834">
        <v>0</v>
      </c>
      <c r="L381" s="834">
        <v>0</v>
      </c>
    </row>
    <row r="382" spans="1:12" x14ac:dyDescent="0.2">
      <c r="A382" s="832" t="s">
        <v>3045</v>
      </c>
      <c r="B382" s="832" t="s">
        <v>355</v>
      </c>
      <c r="F382" s="833">
        <v>59603298</v>
      </c>
      <c r="G382" s="833">
        <v>59603298</v>
      </c>
      <c r="H382" s="833">
        <v>59603298</v>
      </c>
      <c r="I382" s="833">
        <v>59603298</v>
      </c>
      <c r="J382" s="833">
        <v>59603298</v>
      </c>
      <c r="K382" s="833">
        <v>0</v>
      </c>
      <c r="L382" s="833">
        <v>0</v>
      </c>
    </row>
    <row r="384" spans="1:12" x14ac:dyDescent="0.2">
      <c r="A384" s="831" t="s">
        <v>2264</v>
      </c>
      <c r="B384" s="831" t="s">
        <v>533</v>
      </c>
      <c r="F384" s="839">
        <v>98981846</v>
      </c>
      <c r="G384" s="839">
        <v>98981846</v>
      </c>
      <c r="H384" s="839">
        <v>98962863.709999993</v>
      </c>
      <c r="I384" s="839">
        <v>98962863.709999993</v>
      </c>
      <c r="J384" s="839">
        <v>98962863.709999993</v>
      </c>
      <c r="K384" s="834">
        <v>18982.29</v>
      </c>
      <c r="L384" s="834">
        <v>18982.29</v>
      </c>
    </row>
    <row r="385" spans="1:12" x14ac:dyDescent="0.2">
      <c r="A385" s="832" t="s">
        <v>3045</v>
      </c>
      <c r="B385" s="832" t="s">
        <v>355</v>
      </c>
      <c r="F385" s="833">
        <v>98981846</v>
      </c>
      <c r="G385" s="833">
        <v>98981846</v>
      </c>
      <c r="H385" s="833">
        <v>98962863.709999993</v>
      </c>
      <c r="I385" s="833">
        <v>98962863.709999993</v>
      </c>
      <c r="J385" s="833">
        <v>98962863.709999993</v>
      </c>
      <c r="K385" s="833">
        <v>18982.29</v>
      </c>
      <c r="L385" s="833">
        <v>18982.29</v>
      </c>
    </row>
    <row r="387" spans="1:12" x14ac:dyDescent="0.2">
      <c r="A387" s="831" t="s">
        <v>2265</v>
      </c>
      <c r="B387" s="831" t="s">
        <v>534</v>
      </c>
      <c r="F387" s="839">
        <v>76984565</v>
      </c>
      <c r="G387" s="839">
        <v>76984565</v>
      </c>
      <c r="H387" s="839">
        <v>76984565</v>
      </c>
      <c r="I387" s="839">
        <v>76984565</v>
      </c>
      <c r="J387" s="839">
        <v>76984565</v>
      </c>
      <c r="K387" s="834">
        <v>0</v>
      </c>
      <c r="L387" s="834">
        <v>0</v>
      </c>
    </row>
    <row r="388" spans="1:12" x14ac:dyDescent="0.2">
      <c r="A388" s="832" t="s">
        <v>3045</v>
      </c>
      <c r="B388" s="832" t="s">
        <v>355</v>
      </c>
      <c r="F388" s="833">
        <v>76984565</v>
      </c>
      <c r="G388" s="833">
        <v>76984565</v>
      </c>
      <c r="H388" s="833">
        <v>76984565</v>
      </c>
      <c r="I388" s="833">
        <v>76984565</v>
      </c>
      <c r="J388" s="833">
        <v>76984565</v>
      </c>
      <c r="K388" s="833">
        <v>0</v>
      </c>
      <c r="L388" s="833">
        <v>0</v>
      </c>
    </row>
    <row r="390" spans="1:12" x14ac:dyDescent="0.2">
      <c r="A390" s="831" t="s">
        <v>2266</v>
      </c>
      <c r="B390" s="831" t="s">
        <v>535</v>
      </c>
      <c r="F390" s="839">
        <v>79960719</v>
      </c>
      <c r="G390" s="839">
        <v>82417048</v>
      </c>
      <c r="H390" s="839">
        <v>82417048</v>
      </c>
      <c r="I390" s="839">
        <v>82417048</v>
      </c>
      <c r="J390" s="839">
        <v>82417048</v>
      </c>
      <c r="K390" s="834">
        <v>0</v>
      </c>
      <c r="L390" s="834">
        <v>0</v>
      </c>
    </row>
    <row r="391" spans="1:12" x14ac:dyDescent="0.2">
      <c r="A391" s="832" t="s">
        <v>3045</v>
      </c>
      <c r="B391" s="832" t="s">
        <v>355</v>
      </c>
      <c r="F391" s="833">
        <v>79960719</v>
      </c>
      <c r="G391" s="833">
        <v>82417048</v>
      </c>
      <c r="H391" s="833">
        <v>82417048</v>
      </c>
      <c r="I391" s="833">
        <v>82417048</v>
      </c>
      <c r="J391" s="833">
        <v>82417048</v>
      </c>
      <c r="K391" s="833">
        <v>0</v>
      </c>
      <c r="L391" s="833">
        <v>0</v>
      </c>
    </row>
    <row r="393" spans="1:12" x14ac:dyDescent="0.2">
      <c r="A393" s="831" t="s">
        <v>2402</v>
      </c>
      <c r="B393" s="831" t="s">
        <v>536</v>
      </c>
      <c r="F393" s="839">
        <v>6668918</v>
      </c>
      <c r="G393" s="839">
        <v>7769158</v>
      </c>
      <c r="H393" s="839">
        <v>7573273.7999999998</v>
      </c>
      <c r="I393" s="839">
        <v>7573273.79</v>
      </c>
      <c r="J393" s="839">
        <v>7573273.79</v>
      </c>
      <c r="K393" s="834">
        <v>195884.21</v>
      </c>
      <c r="L393" s="834">
        <v>195884.21</v>
      </c>
    </row>
    <row r="394" spans="1:12" x14ac:dyDescent="0.2">
      <c r="A394" s="832" t="s">
        <v>3045</v>
      </c>
      <c r="B394" s="832" t="s">
        <v>355</v>
      </c>
      <c r="F394" s="833">
        <v>6668918</v>
      </c>
      <c r="G394" s="833">
        <v>7724658</v>
      </c>
      <c r="H394" s="833">
        <v>7528773.7999999998</v>
      </c>
      <c r="I394" s="833">
        <v>7528773.79</v>
      </c>
      <c r="J394" s="833">
        <v>7528773.79</v>
      </c>
      <c r="K394" s="833">
        <v>195884.21</v>
      </c>
      <c r="L394" s="833">
        <v>195884.21</v>
      </c>
    </row>
    <row r="395" spans="1:12" x14ac:dyDescent="0.2">
      <c r="A395" s="832" t="s">
        <v>3046</v>
      </c>
      <c r="B395" s="832" t="s">
        <v>365</v>
      </c>
      <c r="F395" s="833">
        <v>0</v>
      </c>
      <c r="G395" s="833">
        <v>44500</v>
      </c>
      <c r="H395" s="833">
        <v>44500</v>
      </c>
      <c r="I395" s="833">
        <v>44500</v>
      </c>
      <c r="J395" s="833">
        <v>44500</v>
      </c>
      <c r="K395" s="833">
        <v>0</v>
      </c>
      <c r="L395" s="833">
        <v>0</v>
      </c>
    </row>
    <row r="397" spans="1:12" x14ac:dyDescent="0.2">
      <c r="A397" s="831" t="s">
        <v>2408</v>
      </c>
      <c r="B397" s="831" t="s">
        <v>537</v>
      </c>
      <c r="F397" s="839">
        <v>20611756</v>
      </c>
      <c r="G397" s="839">
        <v>21792952</v>
      </c>
      <c r="H397" s="839">
        <v>21792949.59</v>
      </c>
      <c r="I397" s="839">
        <v>21137490.59</v>
      </c>
      <c r="J397" s="839">
        <v>21137490.59</v>
      </c>
      <c r="K397" s="834">
        <v>655461.41</v>
      </c>
      <c r="L397" s="834">
        <v>655461.41</v>
      </c>
    </row>
    <row r="398" spans="1:12" x14ac:dyDescent="0.2">
      <c r="A398" s="832" t="s">
        <v>3045</v>
      </c>
      <c r="B398" s="832" t="s">
        <v>355</v>
      </c>
      <c r="F398" s="833">
        <v>20611756</v>
      </c>
      <c r="G398" s="833">
        <v>21739163.59</v>
      </c>
      <c r="H398" s="833">
        <v>21739161.18</v>
      </c>
      <c r="I398" s="833">
        <v>21094961.879999999</v>
      </c>
      <c r="J398" s="833">
        <v>21094961.879999999</v>
      </c>
      <c r="K398" s="833">
        <v>644201.71</v>
      </c>
      <c r="L398" s="833">
        <v>644201.71</v>
      </c>
    </row>
    <row r="399" spans="1:12" x14ac:dyDescent="0.2">
      <c r="A399" s="832" t="s">
        <v>3046</v>
      </c>
      <c r="B399" s="832" t="s">
        <v>365</v>
      </c>
      <c r="F399" s="833">
        <v>0</v>
      </c>
      <c r="G399" s="833">
        <v>53788.41</v>
      </c>
      <c r="H399" s="833">
        <v>53788.41</v>
      </c>
      <c r="I399" s="833">
        <v>42528.71</v>
      </c>
      <c r="J399" s="833">
        <v>42528.71</v>
      </c>
      <c r="K399" s="833">
        <v>11259.7</v>
      </c>
      <c r="L399" s="833">
        <v>11259.7</v>
      </c>
    </row>
    <row r="401" spans="1:12" x14ac:dyDescent="0.2">
      <c r="A401" s="831" t="s">
        <v>2338</v>
      </c>
      <c r="B401" s="831" t="s">
        <v>539</v>
      </c>
      <c r="F401" s="839">
        <v>62449119.939999998</v>
      </c>
      <c r="G401" s="839">
        <v>67422325.930000007</v>
      </c>
      <c r="H401" s="839">
        <v>67422325.930000007</v>
      </c>
      <c r="I401" s="839">
        <v>66892901.920000002</v>
      </c>
      <c r="J401" s="839">
        <v>66892901.920000002</v>
      </c>
      <c r="K401" s="834">
        <v>529424.01</v>
      </c>
      <c r="L401" s="834">
        <v>529424.01</v>
      </c>
    </row>
    <row r="402" spans="1:12" x14ac:dyDescent="0.2">
      <c r="A402" s="832" t="s">
        <v>3045</v>
      </c>
      <c r="B402" s="832" t="s">
        <v>355</v>
      </c>
      <c r="F402" s="833">
        <v>62449119.939999998</v>
      </c>
      <c r="G402" s="833">
        <v>67422325.930000007</v>
      </c>
      <c r="H402" s="833">
        <v>67422325.930000007</v>
      </c>
      <c r="I402" s="833">
        <v>66892901.920000002</v>
      </c>
      <c r="J402" s="833">
        <v>66892901.920000002</v>
      </c>
      <c r="K402" s="833">
        <v>529424.01</v>
      </c>
      <c r="L402" s="833">
        <v>529424.01</v>
      </c>
    </row>
    <row r="404" spans="1:12" x14ac:dyDescent="0.2">
      <c r="A404" s="831" t="s">
        <v>2339</v>
      </c>
      <c r="B404" s="831" t="s">
        <v>540</v>
      </c>
      <c r="F404" s="839">
        <v>12258692.74</v>
      </c>
      <c r="G404" s="839">
        <v>10908619.550000001</v>
      </c>
      <c r="H404" s="839">
        <v>10903258.029999999</v>
      </c>
      <c r="I404" s="839">
        <v>10903258.029999999</v>
      </c>
      <c r="J404" s="839">
        <v>10903258.029999999</v>
      </c>
      <c r="K404" s="834">
        <v>5361.52</v>
      </c>
      <c r="L404" s="834">
        <v>5361.52</v>
      </c>
    </row>
    <row r="405" spans="1:12" x14ac:dyDescent="0.2">
      <c r="A405" s="832" t="s">
        <v>3045</v>
      </c>
      <c r="B405" s="832" t="s">
        <v>355</v>
      </c>
      <c r="F405" s="833">
        <v>12258692.74</v>
      </c>
      <c r="G405" s="833">
        <v>10837597.779999999</v>
      </c>
      <c r="H405" s="833">
        <v>10832236.26</v>
      </c>
      <c r="I405" s="833">
        <v>10832236.26</v>
      </c>
      <c r="J405" s="833">
        <v>10832236.26</v>
      </c>
      <c r="K405" s="833">
        <v>5361.52</v>
      </c>
      <c r="L405" s="833">
        <v>5361.52</v>
      </c>
    </row>
    <row r="406" spans="1:12" x14ac:dyDescent="0.2">
      <c r="A406" s="832" t="s">
        <v>3046</v>
      </c>
      <c r="B406" s="832" t="s">
        <v>365</v>
      </c>
      <c r="F406" s="833">
        <v>0</v>
      </c>
      <c r="G406" s="833">
        <v>2813.77</v>
      </c>
      <c r="H406" s="833">
        <v>2813.77</v>
      </c>
      <c r="I406" s="833">
        <v>2813.77</v>
      </c>
      <c r="J406" s="833">
        <v>2813.77</v>
      </c>
      <c r="K406" s="833">
        <v>0</v>
      </c>
      <c r="L406" s="833">
        <v>0</v>
      </c>
    </row>
    <row r="407" spans="1:12" x14ac:dyDescent="0.2">
      <c r="A407" s="832" t="s">
        <v>3047</v>
      </c>
      <c r="B407" s="832" t="s">
        <v>366</v>
      </c>
      <c r="F407" s="833">
        <v>0</v>
      </c>
      <c r="G407" s="833">
        <v>68208</v>
      </c>
      <c r="H407" s="833">
        <v>68208</v>
      </c>
      <c r="I407" s="833">
        <v>68208</v>
      </c>
      <c r="J407" s="833">
        <v>68208</v>
      </c>
      <c r="K407" s="833">
        <v>0</v>
      </c>
      <c r="L407" s="833">
        <v>0</v>
      </c>
    </row>
    <row r="409" spans="1:12" x14ac:dyDescent="0.2">
      <c r="A409" s="831" t="s">
        <v>2340</v>
      </c>
      <c r="B409" s="831" t="s">
        <v>541</v>
      </c>
      <c r="F409" s="839">
        <v>16388217.470000001</v>
      </c>
      <c r="G409" s="839">
        <v>16073844.449999999</v>
      </c>
      <c r="H409" s="839">
        <v>16073844.449999999</v>
      </c>
      <c r="I409" s="839">
        <v>16011175.449999999</v>
      </c>
      <c r="J409" s="839">
        <v>16011175.449999999</v>
      </c>
      <c r="K409" s="834">
        <v>62669</v>
      </c>
      <c r="L409" s="834">
        <v>62669</v>
      </c>
    </row>
    <row r="410" spans="1:12" x14ac:dyDescent="0.2">
      <c r="A410" s="832" t="s">
        <v>3045</v>
      </c>
      <c r="B410" s="832" t="s">
        <v>355</v>
      </c>
      <c r="F410" s="833">
        <v>16388217.470000001</v>
      </c>
      <c r="G410" s="833">
        <v>16073844.449999999</v>
      </c>
      <c r="H410" s="833">
        <v>16073844.449999999</v>
      </c>
      <c r="I410" s="833">
        <v>16011175.449999999</v>
      </c>
      <c r="J410" s="833">
        <v>16011175.449999999</v>
      </c>
      <c r="K410" s="833">
        <v>62669</v>
      </c>
      <c r="L410" s="833">
        <v>62669</v>
      </c>
    </row>
    <row r="412" spans="1:12" x14ac:dyDescent="0.2">
      <c r="A412" s="831" t="s">
        <v>2341</v>
      </c>
      <c r="B412" s="831" t="s">
        <v>542</v>
      </c>
      <c r="F412" s="839">
        <v>17323113.149999999</v>
      </c>
      <c r="G412" s="839">
        <v>14408555.17</v>
      </c>
      <c r="H412" s="839">
        <v>14408555.17</v>
      </c>
      <c r="I412" s="839">
        <v>14408555.17</v>
      </c>
      <c r="J412" s="839">
        <v>14408555.17</v>
      </c>
      <c r="K412" s="834">
        <v>0</v>
      </c>
      <c r="L412" s="834">
        <v>0</v>
      </c>
    </row>
    <row r="413" spans="1:12" x14ac:dyDescent="0.2">
      <c r="A413" s="832" t="s">
        <v>3045</v>
      </c>
      <c r="B413" s="832" t="s">
        <v>355</v>
      </c>
      <c r="F413" s="833">
        <v>17323113.149999999</v>
      </c>
      <c r="G413" s="833">
        <v>14408555.17</v>
      </c>
      <c r="H413" s="833">
        <v>14408555.17</v>
      </c>
      <c r="I413" s="833">
        <v>14408555.17</v>
      </c>
      <c r="J413" s="833">
        <v>14408555.17</v>
      </c>
      <c r="K413" s="833">
        <v>0</v>
      </c>
      <c r="L413" s="833">
        <v>0</v>
      </c>
    </row>
    <row r="414" spans="1:12" x14ac:dyDescent="0.2">
      <c r="A414" s="832" t="s">
        <v>3046</v>
      </c>
      <c r="B414" s="832" t="s">
        <v>365</v>
      </c>
      <c r="F414" s="833">
        <v>0</v>
      </c>
      <c r="G414" s="833">
        <v>0</v>
      </c>
      <c r="H414" s="833">
        <v>0</v>
      </c>
      <c r="I414" s="833">
        <v>0</v>
      </c>
      <c r="J414" s="833">
        <v>0</v>
      </c>
      <c r="K414" s="833">
        <v>0</v>
      </c>
      <c r="L414" s="833">
        <v>0</v>
      </c>
    </row>
    <row r="416" spans="1:12" x14ac:dyDescent="0.2">
      <c r="A416" s="831" t="s">
        <v>2425</v>
      </c>
      <c r="B416" s="831" t="s">
        <v>543</v>
      </c>
      <c r="F416" s="839">
        <v>1789063.98</v>
      </c>
      <c r="G416" s="839">
        <v>25595909.23</v>
      </c>
      <c r="H416" s="839">
        <v>25595909.23</v>
      </c>
      <c r="I416" s="839">
        <v>25595865.440000001</v>
      </c>
      <c r="J416" s="839">
        <v>25595865.440000001</v>
      </c>
      <c r="K416" s="834">
        <v>43.79</v>
      </c>
      <c r="L416" s="834">
        <v>43.79</v>
      </c>
    </row>
    <row r="417" spans="1:12" x14ac:dyDescent="0.2">
      <c r="A417" s="832" t="s">
        <v>3045</v>
      </c>
      <c r="B417" s="832" t="s">
        <v>355</v>
      </c>
      <c r="F417" s="833">
        <v>1789063.98</v>
      </c>
      <c r="G417" s="833">
        <v>25595909.23</v>
      </c>
      <c r="H417" s="833">
        <v>25595909.23</v>
      </c>
      <c r="I417" s="833">
        <v>25595865.440000001</v>
      </c>
      <c r="J417" s="833">
        <v>25595865.440000001</v>
      </c>
      <c r="K417" s="833">
        <v>43.79</v>
      </c>
      <c r="L417" s="833">
        <v>43.79</v>
      </c>
    </row>
    <row r="418" spans="1:12" x14ac:dyDescent="0.2">
      <c r="A418" s="832" t="s">
        <v>3046</v>
      </c>
      <c r="B418" s="832" t="s">
        <v>365</v>
      </c>
      <c r="F418" s="833">
        <v>0</v>
      </c>
      <c r="G418" s="833">
        <v>0</v>
      </c>
      <c r="H418" s="833">
        <v>0</v>
      </c>
      <c r="I418" s="833">
        <v>0</v>
      </c>
      <c r="J418" s="833">
        <v>0</v>
      </c>
      <c r="K418" s="833">
        <v>0</v>
      </c>
      <c r="L418" s="833">
        <v>0</v>
      </c>
    </row>
    <row r="420" spans="1:12" x14ac:dyDescent="0.2">
      <c r="A420" s="831" t="s">
        <v>2342</v>
      </c>
      <c r="B420" s="831" t="s">
        <v>544</v>
      </c>
      <c r="F420" s="839">
        <v>27394891</v>
      </c>
      <c r="G420" s="839">
        <v>21388472.640000001</v>
      </c>
      <c r="H420" s="839">
        <v>21388472.640000001</v>
      </c>
      <c r="I420" s="839">
        <v>21388472.640000001</v>
      </c>
      <c r="J420" s="839">
        <v>21388472.640000001</v>
      </c>
      <c r="K420" s="834">
        <v>0</v>
      </c>
      <c r="L420" s="834">
        <v>0</v>
      </c>
    </row>
    <row r="421" spans="1:12" x14ac:dyDescent="0.2">
      <c r="A421" s="832" t="s">
        <v>3045</v>
      </c>
      <c r="B421" s="832" t="s">
        <v>355</v>
      </c>
      <c r="F421" s="833">
        <v>27394891</v>
      </c>
      <c r="G421" s="833">
        <v>21388472.640000001</v>
      </c>
      <c r="H421" s="833">
        <v>21388472.640000001</v>
      </c>
      <c r="I421" s="833">
        <v>21388472.640000001</v>
      </c>
      <c r="J421" s="833">
        <v>21388472.640000001</v>
      </c>
      <c r="K421" s="833">
        <v>0</v>
      </c>
      <c r="L421" s="833">
        <v>0</v>
      </c>
    </row>
    <row r="423" spans="1:12" x14ac:dyDescent="0.2">
      <c r="A423" s="831" t="s">
        <v>2409</v>
      </c>
      <c r="B423" s="831" t="s">
        <v>545</v>
      </c>
      <c r="F423" s="839">
        <v>32711798.690000001</v>
      </c>
      <c r="G423" s="839">
        <v>32899430.739999998</v>
      </c>
      <c r="H423" s="839">
        <v>32881219.399999999</v>
      </c>
      <c r="I423" s="839">
        <v>31740052.989999998</v>
      </c>
      <c r="J423" s="839">
        <v>31740052.989999998</v>
      </c>
      <c r="K423" s="834">
        <v>1159377.75</v>
      </c>
      <c r="L423" s="834">
        <v>1159377.75</v>
      </c>
    </row>
    <row r="424" spans="1:12" x14ac:dyDescent="0.2">
      <c r="A424" s="832" t="s">
        <v>3045</v>
      </c>
      <c r="B424" s="832" t="s">
        <v>355</v>
      </c>
      <c r="F424" s="833">
        <v>32711798.690000001</v>
      </c>
      <c r="G424" s="833">
        <v>32899430.739999998</v>
      </c>
      <c r="H424" s="833">
        <v>32881219.399999999</v>
      </c>
      <c r="I424" s="833">
        <v>31740052.989999998</v>
      </c>
      <c r="J424" s="833">
        <v>31740052.989999998</v>
      </c>
      <c r="K424" s="833">
        <v>1159377.75</v>
      </c>
      <c r="L424" s="833">
        <v>1159377.75</v>
      </c>
    </row>
    <row r="426" spans="1:12" x14ac:dyDescent="0.2">
      <c r="A426" s="831" t="s">
        <v>2247</v>
      </c>
      <c r="B426" s="831" t="s">
        <v>546</v>
      </c>
      <c r="F426" s="839">
        <v>0</v>
      </c>
      <c r="G426" s="839">
        <v>124710</v>
      </c>
      <c r="H426" s="839">
        <v>124710</v>
      </c>
      <c r="I426" s="839">
        <v>124710</v>
      </c>
      <c r="J426" s="839">
        <v>124710</v>
      </c>
      <c r="K426" s="834">
        <v>0</v>
      </c>
      <c r="L426" s="834">
        <v>0</v>
      </c>
    </row>
    <row r="427" spans="1:12" x14ac:dyDescent="0.2">
      <c r="A427" s="832" t="s">
        <v>3045</v>
      </c>
      <c r="B427" s="832" t="s">
        <v>355</v>
      </c>
      <c r="F427" s="833">
        <v>0</v>
      </c>
      <c r="G427" s="833">
        <v>124710</v>
      </c>
      <c r="H427" s="833">
        <v>124710</v>
      </c>
      <c r="I427" s="833">
        <v>124710</v>
      </c>
      <c r="J427" s="833">
        <v>124710</v>
      </c>
      <c r="K427" s="833">
        <v>0</v>
      </c>
      <c r="L427" s="833">
        <v>0</v>
      </c>
    </row>
    <row r="429" spans="1:12" x14ac:dyDescent="0.2">
      <c r="A429" s="831" t="s">
        <v>2343</v>
      </c>
      <c r="B429" s="831" t="s">
        <v>547</v>
      </c>
      <c r="F429" s="839">
        <v>59100353.869999997</v>
      </c>
      <c r="G429" s="839">
        <v>57057495.310000002</v>
      </c>
      <c r="H429" s="839">
        <v>57057495.310000002</v>
      </c>
      <c r="I429" s="839">
        <v>57050246.590000004</v>
      </c>
      <c r="J429" s="839">
        <v>56770188.229999997</v>
      </c>
      <c r="K429" s="834">
        <v>7248.72</v>
      </c>
      <c r="L429" s="834">
        <v>287307.08</v>
      </c>
    </row>
    <row r="430" spans="1:12" x14ac:dyDescent="0.2">
      <c r="A430" s="832" t="s">
        <v>3045</v>
      </c>
      <c r="B430" s="832" t="s">
        <v>355</v>
      </c>
      <c r="F430" s="833">
        <v>33646708.850000001</v>
      </c>
      <c r="G430" s="833">
        <v>32872955.41</v>
      </c>
      <c r="H430" s="833">
        <v>32872955.41</v>
      </c>
      <c r="I430" s="833">
        <v>32872955.41</v>
      </c>
      <c r="J430" s="833">
        <v>32593458.050000001</v>
      </c>
      <c r="K430" s="833">
        <v>0</v>
      </c>
      <c r="L430" s="833">
        <v>279497.36</v>
      </c>
    </row>
    <row r="431" spans="1:12" x14ac:dyDescent="0.2">
      <c r="A431" s="832" t="s">
        <v>3046</v>
      </c>
      <c r="B431" s="832" t="s">
        <v>365</v>
      </c>
      <c r="F431" s="833">
        <v>0</v>
      </c>
      <c r="G431" s="833">
        <v>1571999.89</v>
      </c>
      <c r="H431" s="833">
        <v>1571999.89</v>
      </c>
      <c r="I431" s="833">
        <v>1571999.89</v>
      </c>
      <c r="J431" s="833">
        <v>1571999.89</v>
      </c>
      <c r="K431" s="833">
        <v>0</v>
      </c>
      <c r="L431" s="833">
        <v>0</v>
      </c>
    </row>
    <row r="432" spans="1:12" x14ac:dyDescent="0.2">
      <c r="A432" s="832" t="s">
        <v>3047</v>
      </c>
      <c r="B432" s="832" t="s">
        <v>366</v>
      </c>
      <c r="F432" s="833">
        <v>25453645.02</v>
      </c>
      <c r="G432" s="833">
        <v>22612540.010000002</v>
      </c>
      <c r="H432" s="833">
        <v>22612540.010000002</v>
      </c>
      <c r="I432" s="833">
        <v>22605291.289999999</v>
      </c>
      <c r="J432" s="833">
        <v>22604730.289999999</v>
      </c>
      <c r="K432" s="833">
        <v>7248.72</v>
      </c>
      <c r="L432" s="833">
        <v>7809.72</v>
      </c>
    </row>
    <row r="434" spans="1:12" x14ac:dyDescent="0.2">
      <c r="A434" s="831" t="s">
        <v>2344</v>
      </c>
      <c r="B434" s="831" t="s">
        <v>548</v>
      </c>
      <c r="F434" s="839">
        <v>4425717.05</v>
      </c>
      <c r="G434" s="839">
        <v>2914928.46</v>
      </c>
      <c r="H434" s="839">
        <v>2914928.46</v>
      </c>
      <c r="I434" s="839">
        <v>2914928.46</v>
      </c>
      <c r="J434" s="839">
        <v>2914287.79</v>
      </c>
      <c r="K434" s="834">
        <v>0</v>
      </c>
      <c r="L434" s="834">
        <v>640.66999999999996</v>
      </c>
    </row>
    <row r="435" spans="1:12" x14ac:dyDescent="0.2">
      <c r="A435" s="832" t="s">
        <v>3045</v>
      </c>
      <c r="B435" s="832" t="s">
        <v>355</v>
      </c>
      <c r="F435" s="833">
        <v>4425717.05</v>
      </c>
      <c r="G435" s="833">
        <v>2914928.46</v>
      </c>
      <c r="H435" s="833">
        <v>2914928.46</v>
      </c>
      <c r="I435" s="833">
        <v>2914928.46</v>
      </c>
      <c r="J435" s="833">
        <v>2914287.79</v>
      </c>
      <c r="K435" s="833">
        <v>0</v>
      </c>
      <c r="L435" s="833">
        <v>640.66999999999996</v>
      </c>
    </row>
    <row r="437" spans="1:12" x14ac:dyDescent="0.2">
      <c r="A437" s="831" t="s">
        <v>2345</v>
      </c>
      <c r="B437" s="831" t="s">
        <v>549</v>
      </c>
      <c r="F437" s="839">
        <v>4543151.76</v>
      </c>
      <c r="G437" s="839">
        <v>3359678.55</v>
      </c>
      <c r="H437" s="839">
        <v>3359678.55</v>
      </c>
      <c r="I437" s="839">
        <v>3359678.55</v>
      </c>
      <c r="J437" s="839">
        <v>3359678.55</v>
      </c>
      <c r="K437" s="834">
        <v>0</v>
      </c>
      <c r="L437" s="834">
        <v>0</v>
      </c>
    </row>
    <row r="438" spans="1:12" x14ac:dyDescent="0.2">
      <c r="A438" s="832" t="s">
        <v>3045</v>
      </c>
      <c r="B438" s="832" t="s">
        <v>355</v>
      </c>
      <c r="F438" s="833">
        <v>4543151.76</v>
      </c>
      <c r="G438" s="833">
        <v>3359678.55</v>
      </c>
      <c r="H438" s="833">
        <v>3359678.55</v>
      </c>
      <c r="I438" s="833">
        <v>3359678.55</v>
      </c>
      <c r="J438" s="833">
        <v>3359678.55</v>
      </c>
      <c r="K438" s="833">
        <v>0</v>
      </c>
      <c r="L438" s="833">
        <v>0</v>
      </c>
    </row>
    <row r="440" spans="1:12" x14ac:dyDescent="0.2">
      <c r="A440" s="831" t="s">
        <v>2346</v>
      </c>
      <c r="B440" s="831" t="s">
        <v>550</v>
      </c>
      <c r="F440" s="839">
        <v>0</v>
      </c>
      <c r="G440" s="839">
        <v>5233677.5199999996</v>
      </c>
      <c r="H440" s="839">
        <v>5228792.5199999996</v>
      </c>
      <c r="I440" s="839">
        <v>5228792.5199999996</v>
      </c>
      <c r="J440" s="839">
        <v>5228792.5199999996</v>
      </c>
      <c r="K440" s="834">
        <v>4885</v>
      </c>
      <c r="L440" s="834">
        <v>4885</v>
      </c>
    </row>
    <row r="441" spans="1:12" x14ac:dyDescent="0.2">
      <c r="A441" s="832" t="s">
        <v>3045</v>
      </c>
      <c r="B441" s="832" t="s">
        <v>355</v>
      </c>
      <c r="F441" s="833">
        <v>0</v>
      </c>
      <c r="G441" s="833">
        <v>5233677.5199999996</v>
      </c>
      <c r="H441" s="833">
        <v>5228792.5199999996</v>
      </c>
      <c r="I441" s="833">
        <v>5228792.5199999996</v>
      </c>
      <c r="J441" s="833">
        <v>5228792.5199999996</v>
      </c>
      <c r="K441" s="833">
        <v>4885</v>
      </c>
      <c r="L441" s="833">
        <v>4885</v>
      </c>
    </row>
    <row r="442" spans="1:12" x14ac:dyDescent="0.2">
      <c r="A442" s="832" t="s">
        <v>3047</v>
      </c>
      <c r="B442" s="832" t="s">
        <v>366</v>
      </c>
      <c r="F442" s="833">
        <v>0</v>
      </c>
      <c r="G442" s="833">
        <v>0</v>
      </c>
      <c r="H442" s="833">
        <v>0</v>
      </c>
      <c r="I442" s="833">
        <v>0</v>
      </c>
      <c r="J442" s="833">
        <v>0</v>
      </c>
      <c r="K442" s="833">
        <v>0</v>
      </c>
      <c r="L442" s="833">
        <v>0</v>
      </c>
    </row>
    <row r="444" spans="1:12" x14ac:dyDescent="0.2">
      <c r="A444" s="831" t="s">
        <v>2410</v>
      </c>
      <c r="B444" s="831" t="s">
        <v>551</v>
      </c>
      <c r="F444" s="839">
        <v>0</v>
      </c>
      <c r="G444" s="839">
        <v>3516946</v>
      </c>
      <c r="H444" s="839">
        <v>3480902.31</v>
      </c>
      <c r="I444" s="839">
        <v>2599731.09</v>
      </c>
      <c r="J444" s="839">
        <v>2599731.09</v>
      </c>
      <c r="K444" s="834">
        <v>917214.91</v>
      </c>
      <c r="L444" s="834">
        <v>917214.91</v>
      </c>
    </row>
    <row r="445" spans="1:12" x14ac:dyDescent="0.2">
      <c r="A445" s="832" t="s">
        <v>3045</v>
      </c>
      <c r="B445" s="832" t="s">
        <v>355</v>
      </c>
      <c r="F445" s="833">
        <v>0</v>
      </c>
      <c r="G445" s="833">
        <v>2674526.88</v>
      </c>
      <c r="H445" s="833">
        <v>2638483.19</v>
      </c>
      <c r="I445" s="833">
        <v>2599731.09</v>
      </c>
      <c r="J445" s="833">
        <v>2599731.09</v>
      </c>
      <c r="K445" s="833">
        <v>74795.789999999994</v>
      </c>
      <c r="L445" s="833">
        <v>74795.789999999994</v>
      </c>
    </row>
    <row r="446" spans="1:12" x14ac:dyDescent="0.2">
      <c r="A446" s="832" t="s">
        <v>3046</v>
      </c>
      <c r="B446" s="832" t="s">
        <v>365</v>
      </c>
      <c r="F446" s="833">
        <v>0</v>
      </c>
      <c r="G446" s="833">
        <v>842419.12</v>
      </c>
      <c r="H446" s="833">
        <v>842419.12</v>
      </c>
      <c r="I446" s="833">
        <v>0</v>
      </c>
      <c r="J446" s="833">
        <v>0</v>
      </c>
      <c r="K446" s="833">
        <v>842419.12</v>
      </c>
      <c r="L446" s="833">
        <v>842419.12</v>
      </c>
    </row>
    <row r="448" spans="1:12" x14ac:dyDescent="0.2">
      <c r="A448" s="831" t="s">
        <v>2426</v>
      </c>
      <c r="B448" s="831" t="s">
        <v>552</v>
      </c>
      <c r="F448" s="839">
        <v>0</v>
      </c>
      <c r="G448" s="839">
        <v>1815504</v>
      </c>
      <c r="H448" s="839">
        <v>1815504</v>
      </c>
      <c r="I448" s="839">
        <v>1815504</v>
      </c>
      <c r="J448" s="839">
        <v>1815504</v>
      </c>
      <c r="K448" s="834">
        <v>0</v>
      </c>
      <c r="L448" s="834">
        <v>0</v>
      </c>
    </row>
    <row r="449" spans="1:12" x14ac:dyDescent="0.2">
      <c r="A449" s="832" t="s">
        <v>3044</v>
      </c>
      <c r="B449" s="832" t="s">
        <v>353</v>
      </c>
      <c r="F449" s="833">
        <v>0</v>
      </c>
      <c r="G449" s="833">
        <v>0</v>
      </c>
      <c r="H449" s="833">
        <v>0</v>
      </c>
      <c r="I449" s="833">
        <v>0</v>
      </c>
      <c r="J449" s="833">
        <v>0</v>
      </c>
      <c r="K449" s="833">
        <v>0</v>
      </c>
      <c r="L449" s="833">
        <v>0</v>
      </c>
    </row>
    <row r="450" spans="1:12" x14ac:dyDescent="0.2">
      <c r="A450" s="832" t="s">
        <v>3045</v>
      </c>
      <c r="B450" s="832" t="s">
        <v>355</v>
      </c>
      <c r="F450" s="833">
        <v>0</v>
      </c>
      <c r="G450" s="833">
        <v>1815504</v>
      </c>
      <c r="H450" s="833">
        <v>1815504</v>
      </c>
      <c r="I450" s="833">
        <v>1815504</v>
      </c>
      <c r="J450" s="833">
        <v>1815504</v>
      </c>
      <c r="K450" s="833">
        <v>0</v>
      </c>
      <c r="L450" s="833">
        <v>0</v>
      </c>
    </row>
    <row r="452" spans="1:12" x14ac:dyDescent="0.2">
      <c r="A452" s="831" t="s">
        <v>2427</v>
      </c>
      <c r="B452" s="831" t="s">
        <v>553</v>
      </c>
      <c r="F452" s="839">
        <v>0</v>
      </c>
      <c r="G452" s="839">
        <v>2261625.11</v>
      </c>
      <c r="H452" s="839">
        <v>2261625.11</v>
      </c>
      <c r="I452" s="839">
        <v>2261625.11</v>
      </c>
      <c r="J452" s="839">
        <v>2156406.09</v>
      </c>
      <c r="K452" s="834">
        <v>0</v>
      </c>
      <c r="L452" s="834">
        <v>105219.02</v>
      </c>
    </row>
    <row r="453" spans="1:12" x14ac:dyDescent="0.2">
      <c r="A453" s="832" t="s">
        <v>3045</v>
      </c>
      <c r="B453" s="832" t="s">
        <v>355</v>
      </c>
      <c r="F453" s="833">
        <v>0</v>
      </c>
      <c r="G453" s="833">
        <v>2226825.11</v>
      </c>
      <c r="H453" s="833">
        <v>2226825.11</v>
      </c>
      <c r="I453" s="833">
        <v>2226825.11</v>
      </c>
      <c r="J453" s="833">
        <v>2121606.09</v>
      </c>
      <c r="K453" s="833">
        <v>0</v>
      </c>
      <c r="L453" s="833">
        <v>105219.02</v>
      </c>
    </row>
    <row r="454" spans="1:12" x14ac:dyDescent="0.2">
      <c r="A454" s="832" t="s">
        <v>3046</v>
      </c>
      <c r="B454" s="832" t="s">
        <v>365</v>
      </c>
      <c r="F454" s="833">
        <v>0</v>
      </c>
      <c r="G454" s="833">
        <v>34800</v>
      </c>
      <c r="H454" s="833">
        <v>34800</v>
      </c>
      <c r="I454" s="833">
        <v>34800</v>
      </c>
      <c r="J454" s="833">
        <v>34800</v>
      </c>
      <c r="K454" s="833">
        <v>0</v>
      </c>
      <c r="L454" s="833">
        <v>0</v>
      </c>
    </row>
    <row r="456" spans="1:12" x14ac:dyDescent="0.2">
      <c r="A456" s="831" t="s">
        <v>2347</v>
      </c>
      <c r="B456" s="831" t="s">
        <v>554</v>
      </c>
      <c r="F456" s="839">
        <v>0</v>
      </c>
      <c r="G456" s="839">
        <v>0</v>
      </c>
      <c r="H456" s="839">
        <v>0</v>
      </c>
      <c r="I456" s="839">
        <v>0</v>
      </c>
      <c r="J456" s="839">
        <v>0</v>
      </c>
      <c r="K456" s="834">
        <v>0</v>
      </c>
      <c r="L456" s="834">
        <v>0</v>
      </c>
    </row>
    <row r="457" spans="1:12" x14ac:dyDescent="0.2">
      <c r="A457" s="832" t="s">
        <v>3045</v>
      </c>
      <c r="B457" s="832" t="s">
        <v>355</v>
      </c>
      <c r="F457" s="833">
        <v>0</v>
      </c>
      <c r="G457" s="833">
        <v>0</v>
      </c>
      <c r="H457" s="833">
        <v>0</v>
      </c>
      <c r="I457" s="833">
        <v>0</v>
      </c>
      <c r="J457" s="833">
        <v>0</v>
      </c>
      <c r="K457" s="833">
        <v>0</v>
      </c>
      <c r="L457" s="833">
        <v>0</v>
      </c>
    </row>
    <row r="459" spans="1:12" x14ac:dyDescent="0.2">
      <c r="A459" s="831" t="s">
        <v>2348</v>
      </c>
      <c r="B459" s="831" t="s">
        <v>555</v>
      </c>
      <c r="F459" s="839">
        <v>7024815.5800000001</v>
      </c>
      <c r="G459" s="839">
        <v>7114804.8099999996</v>
      </c>
      <c r="H459" s="839">
        <v>7114804.8099999996</v>
      </c>
      <c r="I459" s="839">
        <v>7114804.8099999996</v>
      </c>
      <c r="J459" s="839">
        <v>7114804.8099999996</v>
      </c>
      <c r="K459" s="834">
        <v>0</v>
      </c>
      <c r="L459" s="834">
        <v>0</v>
      </c>
    </row>
    <row r="460" spans="1:12" x14ac:dyDescent="0.2">
      <c r="A460" s="832" t="s">
        <v>3045</v>
      </c>
      <c r="B460" s="832" t="s">
        <v>355</v>
      </c>
      <c r="F460" s="833">
        <v>7024815.5800000001</v>
      </c>
      <c r="G460" s="833">
        <v>7114804.8099999996</v>
      </c>
      <c r="H460" s="833">
        <v>7114804.8099999996</v>
      </c>
      <c r="I460" s="833">
        <v>7114804.8099999996</v>
      </c>
      <c r="J460" s="833">
        <v>7114804.8099999996</v>
      </c>
      <c r="K460" s="833">
        <v>0</v>
      </c>
      <c r="L460" s="833">
        <v>0</v>
      </c>
    </row>
    <row r="462" spans="1:12" x14ac:dyDescent="0.2">
      <c r="A462" s="831" t="s">
        <v>2349</v>
      </c>
      <c r="B462" s="831" t="s">
        <v>556</v>
      </c>
      <c r="F462" s="839">
        <v>5796156.46</v>
      </c>
      <c r="G462" s="839">
        <v>5300374.37</v>
      </c>
      <c r="H462" s="839">
        <v>5232119.37</v>
      </c>
      <c r="I462" s="839">
        <v>5232119.37</v>
      </c>
      <c r="J462" s="839">
        <v>5232119.37</v>
      </c>
      <c r="K462" s="834">
        <v>68255</v>
      </c>
      <c r="L462" s="834">
        <v>68255</v>
      </c>
    </row>
    <row r="463" spans="1:12" x14ac:dyDescent="0.2">
      <c r="A463" s="832" t="s">
        <v>3045</v>
      </c>
      <c r="B463" s="832" t="s">
        <v>355</v>
      </c>
      <c r="F463" s="833">
        <v>5796156.46</v>
      </c>
      <c r="G463" s="833">
        <v>5300374.37</v>
      </c>
      <c r="H463" s="833">
        <v>5232119.37</v>
      </c>
      <c r="I463" s="833">
        <v>5232119.37</v>
      </c>
      <c r="J463" s="833">
        <v>5232119.37</v>
      </c>
      <c r="K463" s="833">
        <v>68255</v>
      </c>
      <c r="L463" s="833">
        <v>68255</v>
      </c>
    </row>
    <row r="465" spans="1:12" x14ac:dyDescent="0.2">
      <c r="A465" s="831" t="s">
        <v>2304</v>
      </c>
      <c r="B465" s="831" t="s">
        <v>557</v>
      </c>
      <c r="F465" s="839">
        <v>3663922.82</v>
      </c>
      <c r="G465" s="839">
        <v>3725215.58</v>
      </c>
      <c r="H465" s="839">
        <v>3725215.58</v>
      </c>
      <c r="I465" s="839">
        <v>3725215.58</v>
      </c>
      <c r="J465" s="839">
        <v>3725215.58</v>
      </c>
      <c r="K465" s="834">
        <v>0</v>
      </c>
      <c r="L465" s="834">
        <v>0</v>
      </c>
    </row>
    <row r="466" spans="1:12" x14ac:dyDescent="0.2">
      <c r="A466" s="832" t="s">
        <v>3045</v>
      </c>
      <c r="B466" s="832" t="s">
        <v>355</v>
      </c>
      <c r="F466" s="833">
        <v>3313922.82</v>
      </c>
      <c r="G466" s="833">
        <v>3697215.58</v>
      </c>
      <c r="H466" s="833">
        <v>3697215.58</v>
      </c>
      <c r="I466" s="833">
        <v>3697215.58</v>
      </c>
      <c r="J466" s="833">
        <v>3697215.58</v>
      </c>
      <c r="K466" s="833">
        <v>0</v>
      </c>
      <c r="L466" s="833">
        <v>0</v>
      </c>
    </row>
    <row r="467" spans="1:12" x14ac:dyDescent="0.2">
      <c r="A467" s="832" t="s">
        <v>3046</v>
      </c>
      <c r="B467" s="832" t="s">
        <v>365</v>
      </c>
      <c r="F467" s="833">
        <v>350000</v>
      </c>
      <c r="G467" s="833">
        <v>28000</v>
      </c>
      <c r="H467" s="833">
        <v>28000</v>
      </c>
      <c r="I467" s="833">
        <v>28000</v>
      </c>
      <c r="J467" s="833">
        <v>28000</v>
      </c>
      <c r="K467" s="833">
        <v>0</v>
      </c>
      <c r="L467" s="833">
        <v>0</v>
      </c>
    </row>
    <row r="469" spans="1:12" x14ac:dyDescent="0.2">
      <c r="A469" s="831" t="s">
        <v>2350</v>
      </c>
      <c r="B469" s="831" t="s">
        <v>558</v>
      </c>
      <c r="F469" s="839">
        <v>165749361.88</v>
      </c>
      <c r="G469" s="839">
        <v>171069492</v>
      </c>
      <c r="H469" s="839">
        <v>171060136.41999999</v>
      </c>
      <c r="I469" s="839">
        <v>170920021.18000001</v>
      </c>
      <c r="J469" s="839">
        <v>170920021.18000001</v>
      </c>
      <c r="K469" s="834">
        <v>149470.82</v>
      </c>
      <c r="L469" s="834">
        <v>149470.82</v>
      </c>
    </row>
    <row r="470" spans="1:12" x14ac:dyDescent="0.2">
      <c r="A470" s="832" t="s">
        <v>3045</v>
      </c>
      <c r="B470" s="832" t="s">
        <v>355</v>
      </c>
      <c r="F470" s="833">
        <v>165359361.88</v>
      </c>
      <c r="G470" s="833">
        <v>171069492</v>
      </c>
      <c r="H470" s="833">
        <v>171060136.41999999</v>
      </c>
      <c r="I470" s="833">
        <v>170920021.18000001</v>
      </c>
      <c r="J470" s="833">
        <v>170920021.18000001</v>
      </c>
      <c r="K470" s="833">
        <v>149470.82</v>
      </c>
      <c r="L470" s="833">
        <v>149470.82</v>
      </c>
    </row>
    <row r="471" spans="1:12" x14ac:dyDescent="0.2">
      <c r="A471" s="832" t="s">
        <v>3046</v>
      </c>
      <c r="B471" s="832" t="s">
        <v>365</v>
      </c>
      <c r="F471" s="833">
        <v>390000</v>
      </c>
      <c r="G471" s="833">
        <v>0</v>
      </c>
      <c r="H471" s="833">
        <v>0</v>
      </c>
      <c r="I471" s="833">
        <v>0</v>
      </c>
      <c r="J471" s="833">
        <v>0</v>
      </c>
      <c r="K471" s="833">
        <v>0</v>
      </c>
      <c r="L471" s="833">
        <v>0</v>
      </c>
    </row>
    <row r="473" spans="1:12" x14ac:dyDescent="0.2">
      <c r="A473" s="831" t="s">
        <v>2381</v>
      </c>
      <c r="B473" s="831" t="s">
        <v>560</v>
      </c>
      <c r="F473" s="839">
        <v>0</v>
      </c>
      <c r="G473" s="839">
        <v>14285182.34</v>
      </c>
      <c r="H473" s="839">
        <v>14285182.34</v>
      </c>
      <c r="I473" s="839">
        <v>14285182.34</v>
      </c>
      <c r="J473" s="839">
        <v>14285182.34</v>
      </c>
      <c r="K473" s="834">
        <v>0</v>
      </c>
      <c r="L473" s="834">
        <v>0</v>
      </c>
    </row>
    <row r="474" spans="1:12" x14ac:dyDescent="0.2">
      <c r="A474" s="832" t="s">
        <v>3045</v>
      </c>
      <c r="B474" s="832" t="s">
        <v>355</v>
      </c>
      <c r="F474" s="833">
        <v>0</v>
      </c>
      <c r="G474" s="833">
        <v>14285182.34</v>
      </c>
      <c r="H474" s="833">
        <v>14285182.34</v>
      </c>
      <c r="I474" s="833">
        <v>14285182.34</v>
      </c>
      <c r="J474" s="833">
        <v>14285182.34</v>
      </c>
      <c r="K474" s="833">
        <v>0</v>
      </c>
      <c r="L474" s="833">
        <v>0</v>
      </c>
    </row>
    <row r="478" spans="1:12" x14ac:dyDescent="0.2">
      <c r="E478" s="829" t="s">
        <v>348</v>
      </c>
      <c r="F478" s="839">
        <v>16031881457</v>
      </c>
      <c r="G478" s="839">
        <v>16543816387.34</v>
      </c>
      <c r="H478" s="839">
        <v>15790910514.84</v>
      </c>
      <c r="I478" s="839">
        <v>15594435118.459999</v>
      </c>
      <c r="J478" s="839">
        <v>15580165639.34</v>
      </c>
      <c r="K478" s="834">
        <v>949381268.88</v>
      </c>
      <c r="L478" s="834">
        <v>963650748</v>
      </c>
    </row>
    <row r="480" spans="1:12" ht="13.5" x14ac:dyDescent="0.2">
      <c r="A480" s="840" t="s">
        <v>3049</v>
      </c>
      <c r="G480" s="841">
        <v>0.62885416666666705</v>
      </c>
      <c r="I480" s="836">
        <v>44631</v>
      </c>
      <c r="K480" s="837" t="s">
        <v>3035</v>
      </c>
    </row>
  </sheetData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10"/>
  <sheetViews>
    <sheetView zoomScale="130" zoomScaleNormal="130" workbookViewId="0">
      <selection activeCell="A2610" sqref="A2610"/>
    </sheetView>
  </sheetViews>
  <sheetFormatPr baseColWidth="10" defaultRowHeight="12.75" x14ac:dyDescent="0.2"/>
  <cols>
    <col min="1" max="16384" width="11.42578125" style="826"/>
  </cols>
  <sheetData>
    <row r="3" spans="1:12" ht="15" x14ac:dyDescent="0.2">
      <c r="A3" s="825" t="s">
        <v>2223</v>
      </c>
    </row>
    <row r="4" spans="1:12" ht="15" x14ac:dyDescent="0.2">
      <c r="A4" s="827" t="s">
        <v>2224</v>
      </c>
    </row>
    <row r="5" spans="1:12" ht="15" x14ac:dyDescent="0.2">
      <c r="A5" s="825" t="s">
        <v>2225</v>
      </c>
    </row>
    <row r="6" spans="1:12" ht="15" x14ac:dyDescent="0.2">
      <c r="A6" s="827" t="s">
        <v>2226</v>
      </c>
    </row>
    <row r="11" spans="1:12" x14ac:dyDescent="0.2">
      <c r="A11" s="828" t="s">
        <v>2227</v>
      </c>
      <c r="B11" s="828" t="s">
        <v>2228</v>
      </c>
      <c r="F11" s="829" t="s">
        <v>703</v>
      </c>
      <c r="G11" s="829" t="s">
        <v>2229</v>
      </c>
      <c r="H11" s="829" t="s">
        <v>704</v>
      </c>
      <c r="I11" s="829" t="s">
        <v>706</v>
      </c>
      <c r="J11" s="829" t="s">
        <v>2230</v>
      </c>
      <c r="K11" s="829" t="s">
        <v>2231</v>
      </c>
      <c r="L11" s="829" t="s">
        <v>2232</v>
      </c>
    </row>
    <row r="12" spans="1:12" x14ac:dyDescent="0.2">
      <c r="F12" s="830" t="s">
        <v>2233</v>
      </c>
      <c r="G12" s="830" t="s">
        <v>2234</v>
      </c>
      <c r="H12" s="830" t="s">
        <v>2235</v>
      </c>
      <c r="I12" s="830" t="s">
        <v>2236</v>
      </c>
      <c r="J12" s="830" t="s">
        <v>2237</v>
      </c>
      <c r="K12" s="830" t="s">
        <v>2238</v>
      </c>
      <c r="L12" s="830" t="s">
        <v>2239</v>
      </c>
    </row>
    <row r="13" spans="1:12" x14ac:dyDescent="0.2">
      <c r="G13" s="830" t="s">
        <v>2240</v>
      </c>
    </row>
    <row r="15" spans="1:12" x14ac:dyDescent="0.2">
      <c r="A15" s="831" t="s">
        <v>2241</v>
      </c>
      <c r="C15" s="831" t="s">
        <v>2242</v>
      </c>
    </row>
    <row r="16" spans="1:12" x14ac:dyDescent="0.2">
      <c r="A16" s="832" t="s">
        <v>2243</v>
      </c>
      <c r="B16" s="832" t="s">
        <v>458</v>
      </c>
      <c r="F16" s="833">
        <v>0</v>
      </c>
      <c r="G16" s="833">
        <v>254058381.08000001</v>
      </c>
      <c r="H16" s="833">
        <v>254058381.08000001</v>
      </c>
      <c r="I16" s="833">
        <v>254058381.08000001</v>
      </c>
      <c r="J16" s="833">
        <v>254058381.08000001</v>
      </c>
      <c r="K16" s="833">
        <v>249223669.28</v>
      </c>
      <c r="L16" s="833">
        <v>0</v>
      </c>
    </row>
    <row r="17" spans="1:12" x14ac:dyDescent="0.2">
      <c r="E17" s="829" t="s">
        <v>2244</v>
      </c>
      <c r="F17" s="834">
        <v>0</v>
      </c>
      <c r="G17" s="834">
        <v>254058381.08000001</v>
      </c>
      <c r="H17" s="834">
        <v>254058381.08000001</v>
      </c>
      <c r="I17" s="834">
        <v>254058381.08000001</v>
      </c>
      <c r="J17" s="834">
        <v>254058381.08000001</v>
      </c>
      <c r="K17" s="834">
        <v>249223669.28</v>
      </c>
      <c r="L17" s="834">
        <v>0</v>
      </c>
    </row>
    <row r="20" spans="1:12" x14ac:dyDescent="0.2">
      <c r="A20" s="831" t="s">
        <v>2245</v>
      </c>
      <c r="C20" s="831" t="s">
        <v>2242</v>
      </c>
    </row>
    <row r="21" spans="1:12" x14ac:dyDescent="0.2">
      <c r="A21" s="832" t="s">
        <v>2243</v>
      </c>
      <c r="B21" s="832" t="s">
        <v>458</v>
      </c>
      <c r="F21" s="833">
        <v>0</v>
      </c>
      <c r="G21" s="833">
        <v>150667695</v>
      </c>
      <c r="H21" s="833">
        <v>150667695</v>
      </c>
      <c r="I21" s="833">
        <v>150667695</v>
      </c>
      <c r="J21" s="833">
        <v>150667695</v>
      </c>
      <c r="K21" s="833">
        <v>64800</v>
      </c>
      <c r="L21" s="833">
        <v>0</v>
      </c>
    </row>
    <row r="22" spans="1:12" x14ac:dyDescent="0.2">
      <c r="A22" s="832" t="s">
        <v>2246</v>
      </c>
      <c r="B22" s="832" t="s">
        <v>462</v>
      </c>
      <c r="F22" s="833">
        <v>650000000</v>
      </c>
      <c r="G22" s="833">
        <v>-646856390</v>
      </c>
      <c r="H22" s="833">
        <v>3143610</v>
      </c>
      <c r="I22" s="833">
        <v>0</v>
      </c>
      <c r="J22" s="833">
        <v>0</v>
      </c>
      <c r="K22" s="833">
        <v>0</v>
      </c>
      <c r="L22" s="833">
        <v>3143610</v>
      </c>
    </row>
    <row r="23" spans="1:12" x14ac:dyDescent="0.2">
      <c r="A23" s="832" t="s">
        <v>2247</v>
      </c>
      <c r="B23" s="832" t="s">
        <v>546</v>
      </c>
      <c r="F23" s="833">
        <v>13510427.449999999</v>
      </c>
      <c r="G23" s="833">
        <v>-13510427.449999999</v>
      </c>
      <c r="H23" s="833">
        <v>0</v>
      </c>
      <c r="I23" s="833">
        <v>0</v>
      </c>
      <c r="J23" s="833">
        <v>0</v>
      </c>
      <c r="K23" s="833">
        <v>0</v>
      </c>
      <c r="L23" s="833">
        <v>0</v>
      </c>
    </row>
    <row r="24" spans="1:12" x14ac:dyDescent="0.2">
      <c r="E24" s="829" t="s">
        <v>2244</v>
      </c>
      <c r="F24" s="834">
        <v>663510427.45000005</v>
      </c>
      <c r="G24" s="834">
        <v>-509699122.44999999</v>
      </c>
      <c r="H24" s="834">
        <v>153811305</v>
      </c>
      <c r="I24" s="834">
        <v>150667695</v>
      </c>
      <c r="J24" s="834">
        <v>150667695</v>
      </c>
      <c r="K24" s="834">
        <v>64800</v>
      </c>
      <c r="L24" s="834">
        <v>3143610</v>
      </c>
    </row>
    <row r="27" spans="1:12" x14ac:dyDescent="0.2">
      <c r="A27" s="831" t="s">
        <v>2248</v>
      </c>
      <c r="C27" s="831" t="s">
        <v>2249</v>
      </c>
    </row>
    <row r="28" spans="1:12" x14ac:dyDescent="0.2">
      <c r="A28" s="832" t="s">
        <v>2246</v>
      </c>
      <c r="B28" s="832" t="s">
        <v>462</v>
      </c>
      <c r="F28" s="833">
        <v>50000000</v>
      </c>
      <c r="G28" s="833">
        <v>-50000000</v>
      </c>
      <c r="H28" s="833">
        <v>0</v>
      </c>
      <c r="I28" s="833">
        <v>0</v>
      </c>
      <c r="J28" s="833">
        <v>0</v>
      </c>
      <c r="K28" s="833">
        <v>0</v>
      </c>
      <c r="L28" s="833">
        <v>0</v>
      </c>
    </row>
    <row r="29" spans="1:12" x14ac:dyDescent="0.2">
      <c r="A29" s="832" t="s">
        <v>2250</v>
      </c>
      <c r="B29" s="832" t="s">
        <v>467</v>
      </c>
      <c r="F29" s="833">
        <v>991582.4</v>
      </c>
      <c r="G29" s="833">
        <v>-991582.4</v>
      </c>
      <c r="H29" s="833">
        <v>0</v>
      </c>
      <c r="I29" s="833">
        <v>0</v>
      </c>
      <c r="J29" s="833">
        <v>0</v>
      </c>
      <c r="K29" s="833">
        <v>0</v>
      </c>
      <c r="L29" s="833">
        <v>0</v>
      </c>
    </row>
    <row r="30" spans="1:12" x14ac:dyDescent="0.2">
      <c r="A30" s="832" t="s">
        <v>2251</v>
      </c>
      <c r="B30" s="832" t="s">
        <v>474</v>
      </c>
      <c r="F30" s="833">
        <v>0</v>
      </c>
      <c r="G30" s="833">
        <v>2531038.7400000002</v>
      </c>
      <c r="H30" s="833">
        <v>2531038.7400000002</v>
      </c>
      <c r="I30" s="833">
        <v>2530638.7400000002</v>
      </c>
      <c r="J30" s="833">
        <v>2530638.7400000002</v>
      </c>
      <c r="K30" s="833">
        <v>2014018.98</v>
      </c>
      <c r="L30" s="833">
        <v>400</v>
      </c>
    </row>
    <row r="31" spans="1:12" x14ac:dyDescent="0.2">
      <c r="A31" s="832" t="s">
        <v>2252</v>
      </c>
      <c r="B31" s="832" t="s">
        <v>478</v>
      </c>
      <c r="F31" s="833">
        <v>0</v>
      </c>
      <c r="G31" s="833">
        <v>7462877.0999999996</v>
      </c>
      <c r="H31" s="833">
        <v>7462877.0999999996</v>
      </c>
      <c r="I31" s="833">
        <v>7462877.0999999996</v>
      </c>
      <c r="J31" s="833">
        <v>7462877.0999999996</v>
      </c>
      <c r="K31" s="833">
        <v>7462877.0999999996</v>
      </c>
      <c r="L31" s="833">
        <v>0</v>
      </c>
    </row>
    <row r="32" spans="1:12" x14ac:dyDescent="0.2">
      <c r="A32" s="832" t="s">
        <v>2253</v>
      </c>
      <c r="B32" s="832" t="s">
        <v>501</v>
      </c>
      <c r="F32" s="833">
        <v>25310148</v>
      </c>
      <c r="G32" s="833">
        <v>-15312</v>
      </c>
      <c r="H32" s="833">
        <v>25294836</v>
      </c>
      <c r="I32" s="833">
        <v>25294836</v>
      </c>
      <c r="J32" s="833">
        <v>25294836</v>
      </c>
      <c r="K32" s="833">
        <v>24876400</v>
      </c>
      <c r="L32" s="833">
        <v>0</v>
      </c>
    </row>
    <row r="33" spans="1:12" x14ac:dyDescent="0.2">
      <c r="A33" s="832" t="s">
        <v>2254</v>
      </c>
      <c r="B33" s="832" t="s">
        <v>524</v>
      </c>
      <c r="F33" s="833">
        <v>59143092.289999999</v>
      </c>
      <c r="G33" s="833">
        <v>-1245623.33</v>
      </c>
      <c r="H33" s="833">
        <v>57897468.960000001</v>
      </c>
      <c r="I33" s="833">
        <v>57897062.960000001</v>
      </c>
      <c r="J33" s="833">
        <v>57897062.960000001</v>
      </c>
      <c r="K33" s="833">
        <v>50689041.039999999</v>
      </c>
      <c r="L33" s="833">
        <v>406</v>
      </c>
    </row>
    <row r="34" spans="1:12" x14ac:dyDescent="0.2">
      <c r="E34" s="829" t="s">
        <v>2244</v>
      </c>
      <c r="F34" s="834">
        <v>135444822.69</v>
      </c>
      <c r="G34" s="834">
        <v>-42258601.890000001</v>
      </c>
      <c r="H34" s="834">
        <v>93186220.799999997</v>
      </c>
      <c r="I34" s="834">
        <v>93185414.799999997</v>
      </c>
      <c r="J34" s="834">
        <v>93185414.799999997</v>
      </c>
      <c r="K34" s="834">
        <v>85042337.120000005</v>
      </c>
      <c r="L34" s="834">
        <v>806</v>
      </c>
    </row>
    <row r="37" spans="1:12" x14ac:dyDescent="0.2">
      <c r="A37" s="831" t="s">
        <v>2255</v>
      </c>
      <c r="C37" s="831" t="s">
        <v>2256</v>
      </c>
    </row>
    <row r="38" spans="1:12" x14ac:dyDescent="0.2">
      <c r="A38" s="832" t="s">
        <v>2257</v>
      </c>
      <c r="B38" s="832" t="s">
        <v>455</v>
      </c>
      <c r="F38" s="833">
        <v>0</v>
      </c>
      <c r="G38" s="833">
        <v>15638493.32</v>
      </c>
      <c r="H38" s="833">
        <v>15638493.32</v>
      </c>
      <c r="I38" s="833">
        <v>15638493.32</v>
      </c>
      <c r="J38" s="833">
        <v>15638493.32</v>
      </c>
      <c r="K38" s="833">
        <v>15638493.32</v>
      </c>
      <c r="L38" s="833">
        <v>0</v>
      </c>
    </row>
    <row r="39" spans="1:12" x14ac:dyDescent="0.2">
      <c r="A39" s="832" t="s">
        <v>2246</v>
      </c>
      <c r="B39" s="832" t="s">
        <v>462</v>
      </c>
      <c r="F39" s="833">
        <v>50500000</v>
      </c>
      <c r="G39" s="833">
        <v>-50500000</v>
      </c>
      <c r="H39" s="833">
        <v>0</v>
      </c>
      <c r="I39" s="833">
        <v>0</v>
      </c>
      <c r="J39" s="833">
        <v>0</v>
      </c>
      <c r="K39" s="833">
        <v>0</v>
      </c>
      <c r="L39" s="833">
        <v>0</v>
      </c>
    </row>
    <row r="40" spans="1:12" x14ac:dyDescent="0.2">
      <c r="A40" s="832" t="s">
        <v>2252</v>
      </c>
      <c r="B40" s="832" t="s">
        <v>478</v>
      </c>
      <c r="F40" s="833">
        <v>0</v>
      </c>
      <c r="G40" s="833">
        <v>106393.33</v>
      </c>
      <c r="H40" s="833">
        <v>106393.33</v>
      </c>
      <c r="I40" s="833">
        <v>106393.33</v>
      </c>
      <c r="J40" s="833">
        <v>106393.33</v>
      </c>
      <c r="K40" s="833">
        <v>106393.33</v>
      </c>
      <c r="L40" s="833">
        <v>0</v>
      </c>
    </row>
    <row r="41" spans="1:12" x14ac:dyDescent="0.2">
      <c r="A41" s="832" t="s">
        <v>2258</v>
      </c>
      <c r="B41" s="832" t="s">
        <v>493</v>
      </c>
      <c r="F41" s="833">
        <v>0</v>
      </c>
      <c r="G41" s="833">
        <v>4167972.37</v>
      </c>
      <c r="H41" s="833">
        <v>4167972.37</v>
      </c>
      <c r="I41" s="833">
        <v>4167972.37</v>
      </c>
      <c r="J41" s="833">
        <v>4167972.37</v>
      </c>
      <c r="K41" s="833">
        <v>4155945.49</v>
      </c>
      <c r="L41" s="833">
        <v>0</v>
      </c>
    </row>
    <row r="42" spans="1:12" x14ac:dyDescent="0.2">
      <c r="A42" s="832" t="s">
        <v>2259</v>
      </c>
      <c r="B42" s="832" t="s">
        <v>500</v>
      </c>
      <c r="F42" s="833">
        <v>0</v>
      </c>
      <c r="G42" s="833">
        <v>5767412.9699999997</v>
      </c>
      <c r="H42" s="833">
        <v>5767412.9699999997</v>
      </c>
      <c r="I42" s="833">
        <v>5767412.9699999997</v>
      </c>
      <c r="J42" s="833">
        <v>5767412.9699999997</v>
      </c>
      <c r="K42" s="833">
        <v>5767412.9699999997</v>
      </c>
      <c r="L42" s="833">
        <v>0</v>
      </c>
    </row>
    <row r="43" spans="1:12" x14ac:dyDescent="0.2">
      <c r="A43" s="832" t="s">
        <v>2253</v>
      </c>
      <c r="B43" s="832" t="s">
        <v>501</v>
      </c>
      <c r="F43" s="833">
        <v>0</v>
      </c>
      <c r="G43" s="833">
        <v>1004301.39</v>
      </c>
      <c r="H43" s="833">
        <v>1004301.39</v>
      </c>
      <c r="I43" s="833">
        <v>1004300.41</v>
      </c>
      <c r="J43" s="833">
        <v>1004300.41</v>
      </c>
      <c r="K43" s="833">
        <v>1004300.41</v>
      </c>
      <c r="L43" s="833">
        <v>0.98</v>
      </c>
    </row>
    <row r="44" spans="1:12" x14ac:dyDescent="0.2">
      <c r="A44" s="832" t="s">
        <v>2260</v>
      </c>
      <c r="B44" s="832" t="s">
        <v>523</v>
      </c>
      <c r="F44" s="833">
        <v>0</v>
      </c>
      <c r="G44" s="833">
        <v>82877</v>
      </c>
      <c r="H44" s="833">
        <v>82877</v>
      </c>
      <c r="I44" s="833">
        <v>82877</v>
      </c>
      <c r="J44" s="833">
        <v>82877</v>
      </c>
      <c r="K44" s="833">
        <v>82877</v>
      </c>
      <c r="L44" s="833">
        <v>0</v>
      </c>
    </row>
    <row r="45" spans="1:12" x14ac:dyDescent="0.2">
      <c r="A45" s="832" t="s">
        <v>2261</v>
      </c>
      <c r="B45" s="832" t="s">
        <v>528</v>
      </c>
      <c r="F45" s="833">
        <v>0</v>
      </c>
      <c r="G45" s="833">
        <v>128030.5</v>
      </c>
      <c r="H45" s="833">
        <v>128030.5</v>
      </c>
      <c r="I45" s="833">
        <v>128030.5</v>
      </c>
      <c r="J45" s="833">
        <v>128030.5</v>
      </c>
      <c r="K45" s="833">
        <v>128030.5</v>
      </c>
      <c r="L45" s="833">
        <v>0</v>
      </c>
    </row>
    <row r="46" spans="1:12" x14ac:dyDescent="0.2">
      <c r="A46" s="832" t="s">
        <v>2262</v>
      </c>
      <c r="B46" s="832" t="s">
        <v>530</v>
      </c>
      <c r="F46" s="833">
        <v>0</v>
      </c>
      <c r="G46" s="833">
        <v>106709.5</v>
      </c>
      <c r="H46" s="833">
        <v>106709.5</v>
      </c>
      <c r="I46" s="833">
        <v>106709.5</v>
      </c>
      <c r="J46" s="833">
        <v>106709.5</v>
      </c>
      <c r="K46" s="833">
        <v>106709.5</v>
      </c>
      <c r="L46" s="833">
        <v>0</v>
      </c>
    </row>
    <row r="47" spans="1:12" x14ac:dyDescent="0.2">
      <c r="A47" s="832" t="s">
        <v>2263</v>
      </c>
      <c r="B47" s="832" t="s">
        <v>531</v>
      </c>
      <c r="F47" s="833">
        <v>0</v>
      </c>
      <c r="G47" s="833">
        <v>200604</v>
      </c>
      <c r="H47" s="833">
        <v>200604</v>
      </c>
      <c r="I47" s="833">
        <v>200604</v>
      </c>
      <c r="J47" s="833">
        <v>200604</v>
      </c>
      <c r="K47" s="833">
        <v>200604</v>
      </c>
      <c r="L47" s="833">
        <v>0</v>
      </c>
    </row>
    <row r="48" spans="1:12" x14ac:dyDescent="0.2">
      <c r="A48" s="832" t="s">
        <v>2264</v>
      </c>
      <c r="B48" s="832" t="s">
        <v>533</v>
      </c>
      <c r="F48" s="833">
        <v>0</v>
      </c>
      <c r="G48" s="833">
        <v>143117.5</v>
      </c>
      <c r="H48" s="833">
        <v>143117.5</v>
      </c>
      <c r="I48" s="833">
        <v>143117.5</v>
      </c>
      <c r="J48" s="833">
        <v>143117.5</v>
      </c>
      <c r="K48" s="833">
        <v>143117.5</v>
      </c>
      <c r="L48" s="833">
        <v>0</v>
      </c>
    </row>
    <row r="49" spans="1:12" x14ac:dyDescent="0.2">
      <c r="A49" s="832" t="s">
        <v>2265</v>
      </c>
      <c r="B49" s="832" t="s">
        <v>534</v>
      </c>
      <c r="F49" s="833">
        <v>0</v>
      </c>
      <c r="G49" s="833">
        <v>204861.5</v>
      </c>
      <c r="H49" s="833">
        <v>204861.5</v>
      </c>
      <c r="I49" s="833">
        <v>204861.5</v>
      </c>
      <c r="J49" s="833">
        <v>204861.5</v>
      </c>
      <c r="K49" s="833">
        <v>204861.5</v>
      </c>
      <c r="L49" s="833">
        <v>0</v>
      </c>
    </row>
    <row r="50" spans="1:12" x14ac:dyDescent="0.2">
      <c r="A50" s="832" t="s">
        <v>2266</v>
      </c>
      <c r="B50" s="832" t="s">
        <v>535</v>
      </c>
      <c r="F50" s="833">
        <v>0</v>
      </c>
      <c r="G50" s="833">
        <v>161341.54</v>
      </c>
      <c r="H50" s="833">
        <v>161341.54</v>
      </c>
      <c r="I50" s="833">
        <v>161341.54</v>
      </c>
      <c r="J50" s="833">
        <v>161341.54</v>
      </c>
      <c r="K50" s="833">
        <v>161341.54</v>
      </c>
      <c r="L50" s="833">
        <v>0</v>
      </c>
    </row>
    <row r="51" spans="1:12" x14ac:dyDescent="0.2">
      <c r="E51" s="829" t="s">
        <v>2244</v>
      </c>
      <c r="F51" s="834">
        <v>50500000</v>
      </c>
      <c r="G51" s="834">
        <v>-22787885.079999998</v>
      </c>
      <c r="H51" s="834">
        <v>27712114.920000002</v>
      </c>
      <c r="I51" s="834">
        <v>27712113.940000001</v>
      </c>
      <c r="J51" s="834">
        <v>27712113.940000001</v>
      </c>
      <c r="K51" s="834">
        <v>27700087.059999999</v>
      </c>
      <c r="L51" s="834">
        <v>0.98</v>
      </c>
    </row>
    <row r="54" spans="1:12" x14ac:dyDescent="0.2">
      <c r="A54" s="831" t="s">
        <v>2267</v>
      </c>
      <c r="C54" s="831" t="s">
        <v>2268</v>
      </c>
    </row>
    <row r="55" spans="1:12" x14ac:dyDescent="0.2">
      <c r="A55" s="832" t="s">
        <v>2269</v>
      </c>
      <c r="B55" s="832" t="s">
        <v>466</v>
      </c>
      <c r="F55" s="833">
        <v>0</v>
      </c>
      <c r="G55" s="833">
        <v>1440673.6</v>
      </c>
      <c r="H55" s="833">
        <v>1440673.6</v>
      </c>
      <c r="I55" s="833">
        <v>1440673.6</v>
      </c>
      <c r="J55" s="833">
        <v>1440673.6</v>
      </c>
      <c r="K55" s="833">
        <v>1440673.6</v>
      </c>
      <c r="L55" s="833">
        <v>0</v>
      </c>
    </row>
    <row r="56" spans="1:12" x14ac:dyDescent="0.2">
      <c r="E56" s="829" t="s">
        <v>2244</v>
      </c>
      <c r="F56" s="834">
        <v>0</v>
      </c>
      <c r="G56" s="834">
        <v>1440673.6</v>
      </c>
      <c r="H56" s="834">
        <v>1440673.6</v>
      </c>
      <c r="I56" s="834">
        <v>1440673.6</v>
      </c>
      <c r="J56" s="834">
        <v>1440673.6</v>
      </c>
      <c r="K56" s="834">
        <v>1440673.6</v>
      </c>
      <c r="L56" s="834">
        <v>0</v>
      </c>
    </row>
    <row r="59" spans="1:12" x14ac:dyDescent="0.2">
      <c r="A59" s="831" t="s">
        <v>2270</v>
      </c>
      <c r="C59" s="831" t="s">
        <v>2268</v>
      </c>
    </row>
    <row r="60" spans="1:12" x14ac:dyDescent="0.2">
      <c r="A60" s="832" t="s">
        <v>2269</v>
      </c>
      <c r="B60" s="832" t="s">
        <v>466</v>
      </c>
      <c r="F60" s="833">
        <v>0</v>
      </c>
      <c r="G60" s="833">
        <v>21800390.859999999</v>
      </c>
      <c r="H60" s="833">
        <v>21800390.859999999</v>
      </c>
      <c r="I60" s="833">
        <v>21800390.859999999</v>
      </c>
      <c r="J60" s="833">
        <v>21800390.859999999</v>
      </c>
      <c r="K60" s="833">
        <v>21734974.780000001</v>
      </c>
      <c r="L60" s="833">
        <v>0</v>
      </c>
    </row>
    <row r="61" spans="1:12" x14ac:dyDescent="0.2">
      <c r="E61" s="829" t="s">
        <v>2244</v>
      </c>
      <c r="F61" s="834">
        <v>0</v>
      </c>
      <c r="G61" s="834">
        <v>21800390.859999999</v>
      </c>
      <c r="H61" s="834">
        <v>21800390.859999999</v>
      </c>
      <c r="I61" s="834">
        <v>21800390.859999999</v>
      </c>
      <c r="J61" s="834">
        <v>21800390.859999999</v>
      </c>
      <c r="K61" s="834">
        <v>21734974.780000001</v>
      </c>
      <c r="L61" s="834">
        <v>0</v>
      </c>
    </row>
    <row r="64" spans="1:12" x14ac:dyDescent="0.2">
      <c r="A64" s="831" t="s">
        <v>2271</v>
      </c>
      <c r="C64" s="831" t="s">
        <v>2272</v>
      </c>
    </row>
    <row r="65" spans="1:12" x14ac:dyDescent="0.2">
      <c r="A65" s="832" t="s">
        <v>2273</v>
      </c>
      <c r="B65" s="832" t="s">
        <v>515</v>
      </c>
      <c r="F65" s="833">
        <v>0</v>
      </c>
      <c r="G65" s="833">
        <v>248262.66</v>
      </c>
      <c r="H65" s="833">
        <v>248262.66</v>
      </c>
      <c r="I65" s="833">
        <v>0</v>
      </c>
      <c r="J65" s="833">
        <v>0</v>
      </c>
      <c r="K65" s="833">
        <v>0</v>
      </c>
      <c r="L65" s="833">
        <v>248262.66</v>
      </c>
    </row>
    <row r="66" spans="1:12" x14ac:dyDescent="0.2">
      <c r="E66" s="829" t="s">
        <v>2244</v>
      </c>
      <c r="F66" s="834">
        <v>0</v>
      </c>
      <c r="G66" s="834">
        <v>248262.66</v>
      </c>
      <c r="H66" s="834">
        <v>248262.66</v>
      </c>
      <c r="I66" s="834">
        <v>0</v>
      </c>
      <c r="J66" s="834">
        <v>0</v>
      </c>
      <c r="K66" s="834">
        <v>0</v>
      </c>
      <c r="L66" s="834">
        <v>248262.66</v>
      </c>
    </row>
    <row r="69" spans="1:12" x14ac:dyDescent="0.2">
      <c r="A69" s="831" t="s">
        <v>2274</v>
      </c>
      <c r="C69" s="831" t="s">
        <v>2272</v>
      </c>
    </row>
    <row r="70" spans="1:12" x14ac:dyDescent="0.2">
      <c r="A70" s="832" t="s">
        <v>2275</v>
      </c>
      <c r="B70" s="832" t="s">
        <v>502</v>
      </c>
      <c r="F70" s="833">
        <v>0</v>
      </c>
      <c r="G70" s="833">
        <v>2888084.18</v>
      </c>
      <c r="H70" s="833">
        <v>2888084.18</v>
      </c>
      <c r="I70" s="833">
        <v>2888084.18</v>
      </c>
      <c r="J70" s="833">
        <v>2888084.18</v>
      </c>
      <c r="K70" s="833">
        <v>2888084.18</v>
      </c>
      <c r="L70" s="833">
        <v>0</v>
      </c>
    </row>
    <row r="71" spans="1:12" x14ac:dyDescent="0.2">
      <c r="E71" s="829" t="s">
        <v>2244</v>
      </c>
      <c r="F71" s="834">
        <v>0</v>
      </c>
      <c r="G71" s="834">
        <v>2888084.18</v>
      </c>
      <c r="H71" s="834">
        <v>2888084.18</v>
      </c>
      <c r="I71" s="834">
        <v>2888084.18</v>
      </c>
      <c r="J71" s="834">
        <v>2888084.18</v>
      </c>
      <c r="K71" s="834">
        <v>2888084.18</v>
      </c>
      <c r="L71" s="834">
        <v>0</v>
      </c>
    </row>
    <row r="74" spans="1:12" x14ac:dyDescent="0.2">
      <c r="A74" s="831" t="s">
        <v>2276</v>
      </c>
      <c r="C74" s="831" t="s">
        <v>2277</v>
      </c>
    </row>
    <row r="75" spans="1:12" x14ac:dyDescent="0.2">
      <c r="A75" s="832" t="s">
        <v>2278</v>
      </c>
      <c r="B75" s="832" t="s">
        <v>495</v>
      </c>
      <c r="F75" s="833">
        <v>0</v>
      </c>
      <c r="G75" s="833">
        <v>1000000</v>
      </c>
      <c r="H75" s="833">
        <v>1000000</v>
      </c>
      <c r="I75" s="833">
        <v>1000000</v>
      </c>
      <c r="J75" s="833">
        <v>1000000</v>
      </c>
      <c r="K75" s="833">
        <v>1000000</v>
      </c>
      <c r="L75" s="833">
        <v>0</v>
      </c>
    </row>
    <row r="76" spans="1:12" x14ac:dyDescent="0.2">
      <c r="E76" s="829" t="s">
        <v>2244</v>
      </c>
      <c r="F76" s="834">
        <v>0</v>
      </c>
      <c r="G76" s="834">
        <v>1000000</v>
      </c>
      <c r="H76" s="834">
        <v>1000000</v>
      </c>
      <c r="I76" s="834">
        <v>1000000</v>
      </c>
      <c r="J76" s="834">
        <v>1000000</v>
      </c>
      <c r="K76" s="834">
        <v>1000000</v>
      </c>
      <c r="L76" s="834">
        <v>0</v>
      </c>
    </row>
    <row r="79" spans="1:12" x14ac:dyDescent="0.2">
      <c r="A79" s="831" t="s">
        <v>2279</v>
      </c>
      <c r="C79" s="831" t="s">
        <v>2280</v>
      </c>
    </row>
    <row r="80" spans="1:12" x14ac:dyDescent="0.2">
      <c r="A80" s="832" t="s">
        <v>2281</v>
      </c>
      <c r="B80" s="832" t="s">
        <v>525</v>
      </c>
      <c r="F80" s="833">
        <v>0</v>
      </c>
      <c r="G80" s="833">
        <v>206602056.21000001</v>
      </c>
      <c r="H80" s="833">
        <v>206602056.21000001</v>
      </c>
      <c r="I80" s="833">
        <v>0</v>
      </c>
      <c r="J80" s="833">
        <v>0</v>
      </c>
      <c r="K80" s="833">
        <v>0</v>
      </c>
      <c r="L80" s="833">
        <v>206602056.21000001</v>
      </c>
    </row>
    <row r="81" spans="1:12" x14ac:dyDescent="0.2">
      <c r="E81" s="829" t="s">
        <v>2244</v>
      </c>
      <c r="F81" s="834">
        <v>0</v>
      </c>
      <c r="G81" s="834">
        <v>206602056.21000001</v>
      </c>
      <c r="H81" s="834">
        <v>206602056.21000001</v>
      </c>
      <c r="I81" s="834">
        <v>0</v>
      </c>
      <c r="J81" s="834">
        <v>0</v>
      </c>
      <c r="K81" s="834">
        <v>0</v>
      </c>
      <c r="L81" s="834">
        <v>206602056.21000001</v>
      </c>
    </row>
    <row r="84" spans="1:12" x14ac:dyDescent="0.2">
      <c r="A84" s="831" t="s">
        <v>2282</v>
      </c>
      <c r="C84" s="831" t="s">
        <v>2283</v>
      </c>
    </row>
    <row r="85" spans="1:12" x14ac:dyDescent="0.2">
      <c r="A85" s="832" t="s">
        <v>2284</v>
      </c>
      <c r="B85" s="832" t="s">
        <v>497</v>
      </c>
      <c r="F85" s="833">
        <v>0</v>
      </c>
      <c r="G85" s="833">
        <v>2306867.87</v>
      </c>
      <c r="H85" s="833">
        <v>2306867.87</v>
      </c>
      <c r="I85" s="833">
        <v>2306855.7000000002</v>
      </c>
      <c r="J85" s="833">
        <v>2306855.7000000002</v>
      </c>
      <c r="K85" s="833">
        <v>2275668.7000000002</v>
      </c>
      <c r="L85" s="833">
        <v>12.17</v>
      </c>
    </row>
    <row r="86" spans="1:12" x14ac:dyDescent="0.2">
      <c r="E86" s="829" t="s">
        <v>2244</v>
      </c>
      <c r="F86" s="834">
        <v>0</v>
      </c>
      <c r="G86" s="834">
        <v>2306867.87</v>
      </c>
      <c r="H86" s="834">
        <v>2306867.87</v>
      </c>
      <c r="I86" s="834">
        <v>2306855.7000000002</v>
      </c>
      <c r="J86" s="834">
        <v>2306855.7000000002</v>
      </c>
      <c r="K86" s="834">
        <v>2275668.7000000002</v>
      </c>
      <c r="L86" s="834">
        <v>12.17</v>
      </c>
    </row>
    <row r="89" spans="1:12" x14ac:dyDescent="0.2">
      <c r="A89" s="831" t="s">
        <v>2285</v>
      </c>
      <c r="C89" s="831" t="s">
        <v>2286</v>
      </c>
    </row>
    <row r="90" spans="1:12" x14ac:dyDescent="0.2">
      <c r="A90" s="832" t="s">
        <v>2287</v>
      </c>
      <c r="B90" s="832" t="s">
        <v>473</v>
      </c>
      <c r="F90" s="833">
        <v>0</v>
      </c>
      <c r="G90" s="833">
        <v>1992465.62</v>
      </c>
      <c r="H90" s="833">
        <v>1992465.62</v>
      </c>
      <c r="I90" s="833">
        <v>1988465.62</v>
      </c>
      <c r="J90" s="833">
        <v>1988465.62</v>
      </c>
      <c r="K90" s="833">
        <v>1926265.62</v>
      </c>
      <c r="L90" s="833">
        <v>4000</v>
      </c>
    </row>
    <row r="91" spans="1:12" x14ac:dyDescent="0.2">
      <c r="E91" s="829" t="s">
        <v>2244</v>
      </c>
      <c r="F91" s="834">
        <v>0</v>
      </c>
      <c r="G91" s="834">
        <v>1992465.62</v>
      </c>
      <c r="H91" s="834">
        <v>1992465.62</v>
      </c>
      <c r="I91" s="834">
        <v>1988465.62</v>
      </c>
      <c r="J91" s="834">
        <v>1988465.62</v>
      </c>
      <c r="K91" s="834">
        <v>1926265.62</v>
      </c>
      <c r="L91" s="834">
        <v>4000</v>
      </c>
    </row>
    <row r="94" spans="1:12" x14ac:dyDescent="0.2">
      <c r="A94" s="831" t="s">
        <v>2288</v>
      </c>
      <c r="C94" s="831" t="s">
        <v>2289</v>
      </c>
    </row>
    <row r="95" spans="1:12" x14ac:dyDescent="0.2">
      <c r="A95" s="832" t="s">
        <v>2287</v>
      </c>
      <c r="B95" s="832" t="s">
        <v>473</v>
      </c>
      <c r="F95" s="833">
        <v>0</v>
      </c>
      <c r="G95" s="833">
        <v>75325.679999999993</v>
      </c>
      <c r="H95" s="833">
        <v>75325.679999999993</v>
      </c>
      <c r="I95" s="833">
        <v>75325.679999999993</v>
      </c>
      <c r="J95" s="833">
        <v>75325.679999999993</v>
      </c>
      <c r="K95" s="833">
        <v>75325.679999999993</v>
      </c>
      <c r="L95" s="833">
        <v>0</v>
      </c>
    </row>
    <row r="96" spans="1:12" x14ac:dyDescent="0.2">
      <c r="E96" s="829" t="s">
        <v>2244</v>
      </c>
      <c r="F96" s="834">
        <v>0</v>
      </c>
      <c r="G96" s="834">
        <v>75325.679999999993</v>
      </c>
      <c r="H96" s="834">
        <v>75325.679999999993</v>
      </c>
      <c r="I96" s="834">
        <v>75325.679999999993</v>
      </c>
      <c r="J96" s="834">
        <v>75325.679999999993</v>
      </c>
      <c r="K96" s="834">
        <v>75325.679999999993</v>
      </c>
      <c r="L96" s="834">
        <v>0</v>
      </c>
    </row>
    <row r="99" spans="1:12" x14ac:dyDescent="0.2">
      <c r="A99" s="831" t="s">
        <v>2290</v>
      </c>
      <c r="C99" s="831" t="s">
        <v>2291</v>
      </c>
    </row>
    <row r="100" spans="1:12" x14ac:dyDescent="0.2">
      <c r="A100" s="832" t="s">
        <v>2246</v>
      </c>
      <c r="B100" s="832" t="s">
        <v>462</v>
      </c>
      <c r="F100" s="833">
        <v>0</v>
      </c>
      <c r="G100" s="833">
        <v>11445937.609999999</v>
      </c>
      <c r="H100" s="833">
        <v>11445937.609999999</v>
      </c>
      <c r="I100" s="833">
        <v>0</v>
      </c>
      <c r="J100" s="833">
        <v>0</v>
      </c>
      <c r="K100" s="833">
        <v>0</v>
      </c>
      <c r="L100" s="833">
        <v>11445937.609999999</v>
      </c>
    </row>
    <row r="101" spans="1:12" x14ac:dyDescent="0.2">
      <c r="E101" s="829" t="s">
        <v>2244</v>
      </c>
      <c r="F101" s="834">
        <v>0</v>
      </c>
      <c r="G101" s="834">
        <v>11445937.609999999</v>
      </c>
      <c r="H101" s="834">
        <v>11445937.609999999</v>
      </c>
      <c r="I101" s="834">
        <v>0</v>
      </c>
      <c r="J101" s="834">
        <v>0</v>
      </c>
      <c r="K101" s="834">
        <v>0</v>
      </c>
      <c r="L101" s="834">
        <v>11445937.609999999</v>
      </c>
    </row>
    <row r="104" spans="1:12" x14ac:dyDescent="0.2">
      <c r="A104" s="831" t="s">
        <v>2292</v>
      </c>
      <c r="C104" s="831" t="s">
        <v>2293</v>
      </c>
    </row>
    <row r="105" spans="1:12" x14ac:dyDescent="0.2">
      <c r="A105" s="832" t="s">
        <v>2246</v>
      </c>
      <c r="B105" s="832" t="s">
        <v>462</v>
      </c>
      <c r="F105" s="833">
        <v>0</v>
      </c>
      <c r="G105" s="833">
        <v>7465</v>
      </c>
      <c r="H105" s="833">
        <v>7465</v>
      </c>
      <c r="I105" s="833">
        <v>0</v>
      </c>
      <c r="J105" s="833">
        <v>0</v>
      </c>
      <c r="K105" s="833">
        <v>0</v>
      </c>
      <c r="L105" s="833">
        <v>7465</v>
      </c>
    </row>
    <row r="106" spans="1:12" x14ac:dyDescent="0.2">
      <c r="E106" s="829" t="s">
        <v>2244</v>
      </c>
      <c r="F106" s="834">
        <v>0</v>
      </c>
      <c r="G106" s="834">
        <v>7465</v>
      </c>
      <c r="H106" s="834">
        <v>7465</v>
      </c>
      <c r="I106" s="834">
        <v>0</v>
      </c>
      <c r="J106" s="834">
        <v>0</v>
      </c>
      <c r="K106" s="834">
        <v>0</v>
      </c>
      <c r="L106" s="834">
        <v>7465</v>
      </c>
    </row>
    <row r="109" spans="1:12" x14ac:dyDescent="0.2">
      <c r="A109" s="831" t="s">
        <v>2294</v>
      </c>
      <c r="C109" s="831" t="s">
        <v>2295</v>
      </c>
    </row>
    <row r="110" spans="1:12" x14ac:dyDescent="0.2">
      <c r="A110" s="832" t="s">
        <v>2246</v>
      </c>
      <c r="B110" s="832" t="s">
        <v>462</v>
      </c>
      <c r="F110" s="833">
        <v>0</v>
      </c>
      <c r="G110" s="833">
        <v>17728</v>
      </c>
      <c r="H110" s="833">
        <v>17728</v>
      </c>
      <c r="I110" s="833">
        <v>0</v>
      </c>
      <c r="J110" s="833">
        <v>0</v>
      </c>
      <c r="K110" s="833">
        <v>0</v>
      </c>
      <c r="L110" s="833">
        <v>17728</v>
      </c>
    </row>
    <row r="111" spans="1:12" x14ac:dyDescent="0.2">
      <c r="E111" s="829" t="s">
        <v>2244</v>
      </c>
      <c r="F111" s="834">
        <v>0</v>
      </c>
      <c r="G111" s="834">
        <v>17728</v>
      </c>
      <c r="H111" s="834">
        <v>17728</v>
      </c>
      <c r="I111" s="834">
        <v>0</v>
      </c>
      <c r="J111" s="834">
        <v>0</v>
      </c>
      <c r="K111" s="834">
        <v>0</v>
      </c>
      <c r="L111" s="834">
        <v>17728</v>
      </c>
    </row>
    <row r="114" spans="1:12" x14ac:dyDescent="0.2">
      <c r="A114" s="831" t="s">
        <v>2296</v>
      </c>
      <c r="C114" s="831" t="s">
        <v>2297</v>
      </c>
    </row>
    <row r="115" spans="1:12" x14ac:dyDescent="0.2">
      <c r="A115" s="832" t="s">
        <v>2298</v>
      </c>
      <c r="B115" s="832" t="s">
        <v>452</v>
      </c>
      <c r="F115" s="833">
        <v>0</v>
      </c>
      <c r="G115" s="833">
        <v>2014499.94</v>
      </c>
      <c r="H115" s="833">
        <v>2014499.94</v>
      </c>
      <c r="I115" s="833">
        <v>2014499.94</v>
      </c>
      <c r="J115" s="833">
        <v>2014499.94</v>
      </c>
      <c r="K115" s="833">
        <v>2014499.94</v>
      </c>
      <c r="L115" s="833">
        <v>0</v>
      </c>
    </row>
    <row r="116" spans="1:12" x14ac:dyDescent="0.2">
      <c r="A116" s="832" t="s">
        <v>2299</v>
      </c>
      <c r="B116" s="832" t="s">
        <v>456</v>
      </c>
      <c r="F116" s="833">
        <v>0</v>
      </c>
      <c r="G116" s="833">
        <v>2366048</v>
      </c>
      <c r="H116" s="833">
        <v>2366048</v>
      </c>
      <c r="I116" s="833">
        <v>2366048</v>
      </c>
      <c r="J116" s="833">
        <v>2366048</v>
      </c>
      <c r="K116" s="833">
        <v>2366048</v>
      </c>
      <c r="L116" s="833">
        <v>0</v>
      </c>
    </row>
    <row r="117" spans="1:12" x14ac:dyDescent="0.2">
      <c r="A117" s="832" t="s">
        <v>2246</v>
      </c>
      <c r="B117" s="832" t="s">
        <v>462</v>
      </c>
      <c r="F117" s="833">
        <v>0</v>
      </c>
      <c r="G117" s="833">
        <v>18327.97</v>
      </c>
      <c r="H117" s="833">
        <v>18327.97</v>
      </c>
      <c r="I117" s="833">
        <v>0</v>
      </c>
      <c r="J117" s="833">
        <v>0</v>
      </c>
      <c r="K117" s="833">
        <v>0</v>
      </c>
      <c r="L117" s="833">
        <v>18327.97</v>
      </c>
    </row>
    <row r="118" spans="1:12" x14ac:dyDescent="0.2">
      <c r="A118" s="832" t="s">
        <v>2300</v>
      </c>
      <c r="B118" s="832" t="s">
        <v>475</v>
      </c>
      <c r="F118" s="833">
        <v>0</v>
      </c>
      <c r="G118" s="833">
        <v>187985</v>
      </c>
      <c r="H118" s="833">
        <v>187985</v>
      </c>
      <c r="I118" s="833">
        <v>187985</v>
      </c>
      <c r="J118" s="833">
        <v>187985</v>
      </c>
      <c r="K118" s="833">
        <v>187985</v>
      </c>
      <c r="L118" s="833">
        <v>0</v>
      </c>
    </row>
    <row r="119" spans="1:12" x14ac:dyDescent="0.2">
      <c r="A119" s="832" t="s">
        <v>2301</v>
      </c>
      <c r="B119" s="832" t="s">
        <v>494</v>
      </c>
      <c r="F119" s="833">
        <v>0</v>
      </c>
      <c r="G119" s="833">
        <v>655963.18000000005</v>
      </c>
      <c r="H119" s="833">
        <v>655963.18000000005</v>
      </c>
      <c r="I119" s="833">
        <v>655963.18000000005</v>
      </c>
      <c r="J119" s="833">
        <v>655963.18000000005</v>
      </c>
      <c r="K119" s="833">
        <v>655963.18000000005</v>
      </c>
      <c r="L119" s="833">
        <v>0</v>
      </c>
    </row>
    <row r="120" spans="1:12" x14ac:dyDescent="0.2">
      <c r="A120" s="832" t="s">
        <v>2302</v>
      </c>
      <c r="B120" s="832" t="s">
        <v>506</v>
      </c>
      <c r="F120" s="833">
        <v>0</v>
      </c>
      <c r="G120" s="833">
        <v>525601.74</v>
      </c>
      <c r="H120" s="833">
        <v>525601.74</v>
      </c>
      <c r="I120" s="833">
        <v>525601.74</v>
      </c>
      <c r="J120" s="833">
        <v>525601.74</v>
      </c>
      <c r="K120" s="833">
        <v>525601.74</v>
      </c>
      <c r="L120" s="833">
        <v>0</v>
      </c>
    </row>
    <row r="121" spans="1:12" x14ac:dyDescent="0.2">
      <c r="A121" s="832" t="s">
        <v>2254</v>
      </c>
      <c r="B121" s="832" t="s">
        <v>524</v>
      </c>
      <c r="F121" s="833">
        <v>0</v>
      </c>
      <c r="G121" s="833">
        <v>8000</v>
      </c>
      <c r="H121" s="833">
        <v>8000</v>
      </c>
      <c r="I121" s="833">
        <v>8000</v>
      </c>
      <c r="J121" s="833">
        <v>8000</v>
      </c>
      <c r="K121" s="833">
        <v>8000</v>
      </c>
      <c r="L121" s="833">
        <v>0</v>
      </c>
    </row>
    <row r="122" spans="1:12" x14ac:dyDescent="0.2">
      <c r="A122" s="832" t="s">
        <v>2303</v>
      </c>
      <c r="B122" s="832" t="s">
        <v>526</v>
      </c>
      <c r="F122" s="833">
        <v>0</v>
      </c>
      <c r="G122" s="833">
        <v>934129.42</v>
      </c>
      <c r="H122" s="833">
        <v>934129.42</v>
      </c>
      <c r="I122" s="833">
        <v>934129.42</v>
      </c>
      <c r="J122" s="833">
        <v>934129.42</v>
      </c>
      <c r="K122" s="833">
        <v>929074.46</v>
      </c>
      <c r="L122" s="833">
        <v>0</v>
      </c>
    </row>
    <row r="123" spans="1:12" x14ac:dyDescent="0.2">
      <c r="A123" s="832" t="s">
        <v>2304</v>
      </c>
      <c r="B123" s="832" t="s">
        <v>557</v>
      </c>
      <c r="F123" s="833">
        <v>0</v>
      </c>
      <c r="G123" s="833">
        <v>158256.56</v>
      </c>
      <c r="H123" s="833">
        <v>158256.56</v>
      </c>
      <c r="I123" s="833">
        <v>158256.56</v>
      </c>
      <c r="J123" s="833">
        <v>158256.56</v>
      </c>
      <c r="K123" s="833">
        <v>158256.56</v>
      </c>
      <c r="L123" s="833">
        <v>0</v>
      </c>
    </row>
    <row r="124" spans="1:12" x14ac:dyDescent="0.2">
      <c r="E124" s="829" t="s">
        <v>2244</v>
      </c>
      <c r="F124" s="834">
        <v>0</v>
      </c>
      <c r="G124" s="834">
        <v>6868811.8099999996</v>
      </c>
      <c r="H124" s="834">
        <v>6868811.8099999996</v>
      </c>
      <c r="I124" s="834">
        <v>6850483.8399999999</v>
      </c>
      <c r="J124" s="834">
        <v>6850483.8399999999</v>
      </c>
      <c r="K124" s="834">
        <v>6845428.8799999999</v>
      </c>
      <c r="L124" s="834">
        <v>18327.97</v>
      </c>
    </row>
    <row r="127" spans="1:12" x14ac:dyDescent="0.2">
      <c r="A127" s="831" t="s">
        <v>2305</v>
      </c>
      <c r="C127" s="831" t="s">
        <v>2297</v>
      </c>
    </row>
    <row r="128" spans="1:12" x14ac:dyDescent="0.2">
      <c r="A128" s="832" t="s">
        <v>2298</v>
      </c>
      <c r="B128" s="832" t="s">
        <v>452</v>
      </c>
      <c r="F128" s="833">
        <v>0</v>
      </c>
      <c r="G128" s="833">
        <v>22764860.879999999</v>
      </c>
      <c r="H128" s="833">
        <v>22764860.879999999</v>
      </c>
      <c r="I128" s="833">
        <v>22764860.879999999</v>
      </c>
      <c r="J128" s="833">
        <v>22764860.879999999</v>
      </c>
      <c r="K128" s="833">
        <v>22714860.98</v>
      </c>
      <c r="L128" s="833">
        <v>0</v>
      </c>
    </row>
    <row r="129" spans="1:12" x14ac:dyDescent="0.2">
      <c r="A129" s="832" t="s">
        <v>2306</v>
      </c>
      <c r="B129" s="832" t="s">
        <v>453</v>
      </c>
      <c r="F129" s="833">
        <v>0</v>
      </c>
      <c r="G129" s="833">
        <v>18301034.5</v>
      </c>
      <c r="H129" s="833">
        <v>18301034.5</v>
      </c>
      <c r="I129" s="833">
        <v>18301034.5</v>
      </c>
      <c r="J129" s="833">
        <v>18301034.5</v>
      </c>
      <c r="K129" s="833">
        <v>18301034.5</v>
      </c>
      <c r="L129" s="833">
        <v>0</v>
      </c>
    </row>
    <row r="130" spans="1:12" x14ac:dyDescent="0.2">
      <c r="A130" s="832" t="s">
        <v>2307</v>
      </c>
      <c r="B130" s="832" t="s">
        <v>454</v>
      </c>
      <c r="F130" s="833">
        <v>0</v>
      </c>
      <c r="G130" s="833">
        <v>60919307.399999999</v>
      </c>
      <c r="H130" s="833">
        <v>60919307.399999999</v>
      </c>
      <c r="I130" s="833">
        <v>60919307.399999999</v>
      </c>
      <c r="J130" s="833">
        <v>60919307.399999999</v>
      </c>
      <c r="K130" s="833">
        <v>60919307.399999999</v>
      </c>
      <c r="L130" s="833">
        <v>0</v>
      </c>
    </row>
    <row r="131" spans="1:12" x14ac:dyDescent="0.2">
      <c r="A131" s="832" t="s">
        <v>2257</v>
      </c>
      <c r="B131" s="832" t="s">
        <v>455</v>
      </c>
      <c r="F131" s="833">
        <v>0</v>
      </c>
      <c r="G131" s="833">
        <v>12648252.9</v>
      </c>
      <c r="H131" s="833">
        <v>12648252.9</v>
      </c>
      <c r="I131" s="833">
        <v>12648252.9</v>
      </c>
      <c r="J131" s="833">
        <v>12648252.9</v>
      </c>
      <c r="K131" s="833">
        <v>12648252.9</v>
      </c>
      <c r="L131" s="833">
        <v>0</v>
      </c>
    </row>
    <row r="132" spans="1:12" x14ac:dyDescent="0.2">
      <c r="A132" s="832" t="s">
        <v>2299</v>
      </c>
      <c r="B132" s="832" t="s">
        <v>456</v>
      </c>
      <c r="F132" s="833">
        <v>0</v>
      </c>
      <c r="G132" s="833">
        <v>14600401.18</v>
      </c>
      <c r="H132" s="833">
        <v>14600401.18</v>
      </c>
      <c r="I132" s="833">
        <v>14600401.18</v>
      </c>
      <c r="J132" s="833">
        <v>14600401.18</v>
      </c>
      <c r="K132" s="833">
        <v>11100486.300000001</v>
      </c>
      <c r="L132" s="833">
        <v>0</v>
      </c>
    </row>
    <row r="133" spans="1:12" x14ac:dyDescent="0.2">
      <c r="A133" s="832" t="s">
        <v>2308</v>
      </c>
      <c r="B133" s="832" t="s">
        <v>457</v>
      </c>
      <c r="F133" s="833">
        <v>0</v>
      </c>
      <c r="G133" s="833">
        <v>7900257</v>
      </c>
      <c r="H133" s="833">
        <v>7900257</v>
      </c>
      <c r="I133" s="833">
        <v>7900257</v>
      </c>
      <c r="J133" s="833">
        <v>7900257</v>
      </c>
      <c r="K133" s="833">
        <v>7900257</v>
      </c>
      <c r="L133" s="833">
        <v>0</v>
      </c>
    </row>
    <row r="134" spans="1:12" x14ac:dyDescent="0.2">
      <c r="A134" s="832" t="s">
        <v>2243</v>
      </c>
      <c r="B134" s="832" t="s">
        <v>458</v>
      </c>
      <c r="F134" s="833">
        <v>0</v>
      </c>
      <c r="G134" s="833">
        <v>243010844.78</v>
      </c>
      <c r="H134" s="833">
        <v>243010844.78</v>
      </c>
      <c r="I134" s="833">
        <v>132615929.79000001</v>
      </c>
      <c r="J134" s="833">
        <v>132615929.79000001</v>
      </c>
      <c r="K134" s="833">
        <v>22270378.809999999</v>
      </c>
      <c r="L134" s="833">
        <v>110394914.98999999</v>
      </c>
    </row>
    <row r="135" spans="1:12" x14ac:dyDescent="0.2">
      <c r="A135" s="832" t="s">
        <v>2309</v>
      </c>
      <c r="B135" s="832" t="s">
        <v>459</v>
      </c>
      <c r="F135" s="833">
        <v>0</v>
      </c>
      <c r="G135" s="833">
        <v>1559432.5</v>
      </c>
      <c r="H135" s="833">
        <v>1559432.5</v>
      </c>
      <c r="I135" s="833">
        <v>1559432.5</v>
      </c>
      <c r="J135" s="833">
        <v>1559432.5</v>
      </c>
      <c r="K135" s="833">
        <v>1559432.5</v>
      </c>
      <c r="L135" s="833">
        <v>0</v>
      </c>
    </row>
    <row r="136" spans="1:12" x14ac:dyDescent="0.2">
      <c r="A136" s="832" t="s">
        <v>2310</v>
      </c>
      <c r="B136" s="832" t="s">
        <v>460</v>
      </c>
      <c r="F136" s="833">
        <v>0</v>
      </c>
      <c r="G136" s="833">
        <v>13587805.050000001</v>
      </c>
      <c r="H136" s="833">
        <v>13587805.050000001</v>
      </c>
      <c r="I136" s="833">
        <v>13587805.050000001</v>
      </c>
      <c r="J136" s="833">
        <v>13587805.050000001</v>
      </c>
      <c r="K136" s="833">
        <v>13587805.050000001</v>
      </c>
      <c r="L136" s="833">
        <v>0</v>
      </c>
    </row>
    <row r="137" spans="1:12" x14ac:dyDescent="0.2">
      <c r="A137" s="832" t="s">
        <v>2311</v>
      </c>
      <c r="B137" s="832" t="s">
        <v>461</v>
      </c>
      <c r="F137" s="833">
        <v>0</v>
      </c>
      <c r="G137" s="833">
        <v>198914516.77000001</v>
      </c>
      <c r="H137" s="833">
        <v>198914516.77000001</v>
      </c>
      <c r="I137" s="833">
        <v>198914516.77000001</v>
      </c>
      <c r="J137" s="833">
        <v>198914516.77000001</v>
      </c>
      <c r="K137" s="833">
        <v>197042516.77000001</v>
      </c>
      <c r="L137" s="833">
        <v>0</v>
      </c>
    </row>
    <row r="138" spans="1:12" x14ac:dyDescent="0.2">
      <c r="A138" s="832" t="s">
        <v>2246</v>
      </c>
      <c r="B138" s="832" t="s">
        <v>462</v>
      </c>
      <c r="F138" s="833">
        <v>1573282998.8599999</v>
      </c>
      <c r="G138" s="833">
        <v>-1454254155.74</v>
      </c>
      <c r="H138" s="833">
        <v>119028843.12</v>
      </c>
      <c r="I138" s="833">
        <v>0</v>
      </c>
      <c r="J138" s="833">
        <v>0</v>
      </c>
      <c r="K138" s="833">
        <v>0</v>
      </c>
      <c r="L138" s="833">
        <v>119028843.12</v>
      </c>
    </row>
    <row r="139" spans="1:12" x14ac:dyDescent="0.2">
      <c r="A139" s="832" t="s">
        <v>2312</v>
      </c>
      <c r="B139" s="832" t="s">
        <v>464</v>
      </c>
      <c r="F139" s="833">
        <v>0</v>
      </c>
      <c r="G139" s="833">
        <v>111578376.13</v>
      </c>
      <c r="H139" s="833">
        <v>111578376.13</v>
      </c>
      <c r="I139" s="833">
        <v>111578376.13</v>
      </c>
      <c r="J139" s="833">
        <v>111578376.13</v>
      </c>
      <c r="K139" s="833">
        <v>111502895.89</v>
      </c>
      <c r="L139" s="833">
        <v>0</v>
      </c>
    </row>
    <row r="140" spans="1:12" x14ac:dyDescent="0.2">
      <c r="A140" s="832" t="s">
        <v>2313</v>
      </c>
      <c r="B140" s="832" t="s">
        <v>465</v>
      </c>
      <c r="F140" s="833">
        <v>0</v>
      </c>
      <c r="G140" s="833">
        <v>70472027.560000002</v>
      </c>
      <c r="H140" s="833">
        <v>70472027.560000002</v>
      </c>
      <c r="I140" s="833">
        <v>70472027.560000002</v>
      </c>
      <c r="J140" s="833">
        <v>70472027.560000002</v>
      </c>
      <c r="K140" s="833">
        <v>70472027.560000002</v>
      </c>
      <c r="L140" s="833">
        <v>0</v>
      </c>
    </row>
    <row r="141" spans="1:12" x14ac:dyDescent="0.2">
      <c r="A141" s="832" t="s">
        <v>2269</v>
      </c>
      <c r="B141" s="832" t="s">
        <v>466</v>
      </c>
      <c r="F141" s="833">
        <v>0</v>
      </c>
      <c r="G141" s="833">
        <v>23173038.199999999</v>
      </c>
      <c r="H141" s="833">
        <v>23173038.199999999</v>
      </c>
      <c r="I141" s="833">
        <v>23173038.199999999</v>
      </c>
      <c r="J141" s="833">
        <v>23173038.199999999</v>
      </c>
      <c r="K141" s="833">
        <v>23173038.199999999</v>
      </c>
      <c r="L141" s="833">
        <v>0</v>
      </c>
    </row>
    <row r="142" spans="1:12" x14ac:dyDescent="0.2">
      <c r="A142" s="832" t="s">
        <v>2314</v>
      </c>
      <c r="B142" s="832" t="s">
        <v>468</v>
      </c>
      <c r="F142" s="833">
        <v>0</v>
      </c>
      <c r="G142" s="833">
        <v>17386468.949999999</v>
      </c>
      <c r="H142" s="833">
        <v>17386468.949999999</v>
      </c>
      <c r="I142" s="833">
        <v>17386468.949999999</v>
      </c>
      <c r="J142" s="833">
        <v>17386468.949999999</v>
      </c>
      <c r="K142" s="833">
        <v>17386468.949999999</v>
      </c>
      <c r="L142" s="833">
        <v>0</v>
      </c>
    </row>
    <row r="143" spans="1:12" x14ac:dyDescent="0.2">
      <c r="A143" s="832" t="s">
        <v>2315</v>
      </c>
      <c r="B143" s="832" t="s">
        <v>469</v>
      </c>
      <c r="F143" s="833">
        <v>0</v>
      </c>
      <c r="G143" s="833">
        <v>61590499.390000001</v>
      </c>
      <c r="H143" s="833">
        <v>61590499.390000001</v>
      </c>
      <c r="I143" s="833">
        <v>61590499.390000001</v>
      </c>
      <c r="J143" s="833">
        <v>61590499.390000001</v>
      </c>
      <c r="K143" s="833">
        <v>61590499.390000001</v>
      </c>
      <c r="L143" s="833">
        <v>0</v>
      </c>
    </row>
    <row r="144" spans="1:12" x14ac:dyDescent="0.2">
      <c r="A144" s="832" t="s">
        <v>2316</v>
      </c>
      <c r="B144" s="832" t="s">
        <v>471</v>
      </c>
      <c r="F144" s="833">
        <v>0</v>
      </c>
      <c r="G144" s="833">
        <v>1861864.75</v>
      </c>
      <c r="H144" s="833">
        <v>1861864.75</v>
      </c>
      <c r="I144" s="833">
        <v>1861864.75</v>
      </c>
      <c r="J144" s="833">
        <v>1861864.75</v>
      </c>
      <c r="K144" s="833">
        <v>1861864.75</v>
      </c>
      <c r="L144" s="833">
        <v>0</v>
      </c>
    </row>
    <row r="145" spans="1:12" x14ac:dyDescent="0.2">
      <c r="A145" s="832" t="s">
        <v>2317</v>
      </c>
      <c r="B145" s="832" t="s">
        <v>472</v>
      </c>
      <c r="F145" s="833">
        <v>0</v>
      </c>
      <c r="G145" s="833">
        <v>308826.8</v>
      </c>
      <c r="H145" s="833">
        <v>308826.8</v>
      </c>
      <c r="I145" s="833">
        <v>308826.8</v>
      </c>
      <c r="J145" s="833">
        <v>308826.8</v>
      </c>
      <c r="K145" s="833">
        <v>308826.8</v>
      </c>
      <c r="L145" s="833">
        <v>0</v>
      </c>
    </row>
    <row r="146" spans="1:12" x14ac:dyDescent="0.2">
      <c r="A146" s="832" t="s">
        <v>2287</v>
      </c>
      <c r="B146" s="832" t="s">
        <v>473</v>
      </c>
      <c r="F146" s="833">
        <v>0</v>
      </c>
      <c r="G146" s="833">
        <v>10183885.890000001</v>
      </c>
      <c r="H146" s="833">
        <v>10183885.890000001</v>
      </c>
      <c r="I146" s="833">
        <v>10183885.890000001</v>
      </c>
      <c r="J146" s="833">
        <v>10183885.890000001</v>
      </c>
      <c r="K146" s="833">
        <v>10183885.890000001</v>
      </c>
      <c r="L146" s="833">
        <v>0</v>
      </c>
    </row>
    <row r="147" spans="1:12" x14ac:dyDescent="0.2">
      <c r="A147" s="832" t="s">
        <v>2251</v>
      </c>
      <c r="B147" s="832" t="s">
        <v>474</v>
      </c>
      <c r="F147" s="833">
        <v>0</v>
      </c>
      <c r="G147" s="833">
        <v>2212694.9300000002</v>
      </c>
      <c r="H147" s="833">
        <v>2212694.9300000002</v>
      </c>
      <c r="I147" s="833">
        <v>2212694.9300000002</v>
      </c>
      <c r="J147" s="833">
        <v>2212694.9300000002</v>
      </c>
      <c r="K147" s="833">
        <v>2212694.9300000002</v>
      </c>
      <c r="L147" s="833">
        <v>0</v>
      </c>
    </row>
    <row r="148" spans="1:12" x14ac:dyDescent="0.2">
      <c r="A148" s="832" t="s">
        <v>2300</v>
      </c>
      <c r="B148" s="832" t="s">
        <v>475</v>
      </c>
      <c r="F148" s="833">
        <v>0</v>
      </c>
      <c r="G148" s="833">
        <v>9134402.3000000007</v>
      </c>
      <c r="H148" s="833">
        <v>9134402.3000000007</v>
      </c>
      <c r="I148" s="833">
        <v>9134402.3000000007</v>
      </c>
      <c r="J148" s="833">
        <v>9134402.3000000007</v>
      </c>
      <c r="K148" s="833">
        <v>9134402.3000000007</v>
      </c>
      <c r="L148" s="833">
        <v>0</v>
      </c>
    </row>
    <row r="149" spans="1:12" x14ac:dyDescent="0.2">
      <c r="A149" s="832" t="s">
        <v>2318</v>
      </c>
      <c r="B149" s="832" t="s">
        <v>476</v>
      </c>
      <c r="F149" s="833">
        <v>0</v>
      </c>
      <c r="G149" s="833">
        <v>4626715.3499999996</v>
      </c>
      <c r="H149" s="833">
        <v>4626715.3499999996</v>
      </c>
      <c r="I149" s="833">
        <v>4626715.3499999996</v>
      </c>
      <c r="J149" s="833">
        <v>4626715.3499999996</v>
      </c>
      <c r="K149" s="833">
        <v>4626715.3499999996</v>
      </c>
      <c r="L149" s="833">
        <v>0</v>
      </c>
    </row>
    <row r="150" spans="1:12" x14ac:dyDescent="0.2">
      <c r="A150" s="832" t="s">
        <v>2319</v>
      </c>
      <c r="B150" s="832" t="s">
        <v>477</v>
      </c>
      <c r="F150" s="833">
        <v>0</v>
      </c>
      <c r="G150" s="833">
        <v>1020054.7</v>
      </c>
      <c r="H150" s="833">
        <v>1020054.7</v>
      </c>
      <c r="I150" s="833">
        <v>1020054.7</v>
      </c>
      <c r="J150" s="833">
        <v>1020054.7</v>
      </c>
      <c r="K150" s="833">
        <v>1020054.7</v>
      </c>
      <c r="L150" s="833">
        <v>0</v>
      </c>
    </row>
    <row r="151" spans="1:12" x14ac:dyDescent="0.2">
      <c r="A151" s="832" t="s">
        <v>2252</v>
      </c>
      <c r="B151" s="832" t="s">
        <v>478</v>
      </c>
      <c r="F151" s="833">
        <v>0</v>
      </c>
      <c r="G151" s="833">
        <v>1879008.6</v>
      </c>
      <c r="H151" s="833">
        <v>1879008.6</v>
      </c>
      <c r="I151" s="833">
        <v>1879008.6</v>
      </c>
      <c r="J151" s="833">
        <v>1879008.6</v>
      </c>
      <c r="K151" s="833">
        <v>1879008.6</v>
      </c>
      <c r="L151" s="833">
        <v>0</v>
      </c>
    </row>
    <row r="152" spans="1:12" x14ac:dyDescent="0.2">
      <c r="A152" s="832" t="s">
        <v>2320</v>
      </c>
      <c r="B152" s="832" t="s">
        <v>480</v>
      </c>
      <c r="F152" s="833">
        <v>0</v>
      </c>
      <c r="G152" s="833">
        <v>88200000</v>
      </c>
      <c r="H152" s="833">
        <v>88200000</v>
      </c>
      <c r="I152" s="833">
        <v>88200000</v>
      </c>
      <c r="J152" s="833">
        <v>88200000</v>
      </c>
      <c r="K152" s="833">
        <v>88200000</v>
      </c>
      <c r="L152" s="833">
        <v>0</v>
      </c>
    </row>
    <row r="153" spans="1:12" x14ac:dyDescent="0.2">
      <c r="A153" s="832" t="s">
        <v>2321</v>
      </c>
      <c r="B153" s="832" t="s">
        <v>481</v>
      </c>
      <c r="F153" s="833">
        <v>0</v>
      </c>
      <c r="G153" s="833">
        <v>348791.85</v>
      </c>
      <c r="H153" s="833">
        <v>348791.85</v>
      </c>
      <c r="I153" s="833">
        <v>348791.85</v>
      </c>
      <c r="J153" s="833">
        <v>348791.85</v>
      </c>
      <c r="K153" s="833">
        <v>348791.85</v>
      </c>
      <c r="L153" s="833">
        <v>0</v>
      </c>
    </row>
    <row r="154" spans="1:12" x14ac:dyDescent="0.2">
      <c r="A154" s="832" t="s">
        <v>2322</v>
      </c>
      <c r="B154" s="832" t="s">
        <v>485</v>
      </c>
      <c r="F154" s="833">
        <v>0</v>
      </c>
      <c r="G154" s="833">
        <v>5000000</v>
      </c>
      <c r="H154" s="833">
        <v>5000000</v>
      </c>
      <c r="I154" s="833">
        <v>5000000</v>
      </c>
      <c r="J154" s="833">
        <v>5000000</v>
      </c>
      <c r="K154" s="833">
        <v>5000000</v>
      </c>
      <c r="L154" s="833">
        <v>0</v>
      </c>
    </row>
    <row r="155" spans="1:12" x14ac:dyDescent="0.2">
      <c r="A155" s="832" t="s">
        <v>2323</v>
      </c>
      <c r="B155" s="832" t="s">
        <v>486</v>
      </c>
      <c r="F155" s="833">
        <v>0</v>
      </c>
      <c r="G155" s="833">
        <v>30593508.649999999</v>
      </c>
      <c r="H155" s="833">
        <v>30593508.649999999</v>
      </c>
      <c r="I155" s="833">
        <v>30593508.649999999</v>
      </c>
      <c r="J155" s="833">
        <v>30593508.649999999</v>
      </c>
      <c r="K155" s="833">
        <v>30593508.649999999</v>
      </c>
      <c r="L155" s="833">
        <v>0</v>
      </c>
    </row>
    <row r="156" spans="1:12" x14ac:dyDescent="0.2">
      <c r="A156" s="832" t="s">
        <v>2324</v>
      </c>
      <c r="B156" s="832" t="s">
        <v>488</v>
      </c>
      <c r="F156" s="833">
        <v>0</v>
      </c>
      <c r="G156" s="833">
        <v>650899.51</v>
      </c>
      <c r="H156" s="833">
        <v>650899.51</v>
      </c>
      <c r="I156" s="833">
        <v>650899.51</v>
      </c>
      <c r="J156" s="833">
        <v>650899.51</v>
      </c>
      <c r="K156" s="833">
        <v>450785.6</v>
      </c>
      <c r="L156" s="833">
        <v>0</v>
      </c>
    </row>
    <row r="157" spans="1:12" x14ac:dyDescent="0.2">
      <c r="A157" s="832" t="s">
        <v>2325</v>
      </c>
      <c r="B157" s="832" t="s">
        <v>489</v>
      </c>
      <c r="F157" s="833">
        <v>0</v>
      </c>
      <c r="G157" s="833">
        <v>91671971.650000006</v>
      </c>
      <c r="H157" s="833">
        <v>91671971.650000006</v>
      </c>
      <c r="I157" s="833">
        <v>91671971.650000006</v>
      </c>
      <c r="J157" s="833">
        <v>91671971.650000006</v>
      </c>
      <c r="K157" s="833">
        <v>91671971.650000006</v>
      </c>
      <c r="L157" s="833">
        <v>0</v>
      </c>
    </row>
    <row r="158" spans="1:12" x14ac:dyDescent="0.2">
      <c r="A158" s="832" t="s">
        <v>2326</v>
      </c>
      <c r="B158" s="832" t="s">
        <v>490</v>
      </c>
      <c r="F158" s="833">
        <v>0</v>
      </c>
      <c r="G158" s="833">
        <v>7507565.6500000004</v>
      </c>
      <c r="H158" s="833">
        <v>7507565.6500000004</v>
      </c>
      <c r="I158" s="833">
        <v>7507565.6500000004</v>
      </c>
      <c r="J158" s="833">
        <v>7507565.6500000004</v>
      </c>
      <c r="K158" s="833">
        <v>6739135.1799999997</v>
      </c>
      <c r="L158" s="833">
        <v>0</v>
      </c>
    </row>
    <row r="159" spans="1:12" x14ac:dyDescent="0.2">
      <c r="A159" s="832" t="s">
        <v>2258</v>
      </c>
      <c r="B159" s="832" t="s">
        <v>493</v>
      </c>
      <c r="F159" s="833">
        <v>0</v>
      </c>
      <c r="G159" s="833">
        <v>38542931.329999998</v>
      </c>
      <c r="H159" s="833">
        <v>38542931.329999998</v>
      </c>
      <c r="I159" s="833">
        <v>38542931.329999998</v>
      </c>
      <c r="J159" s="833">
        <v>38542931.329999998</v>
      </c>
      <c r="K159" s="833">
        <v>38542931.329999998</v>
      </c>
      <c r="L159" s="833">
        <v>0</v>
      </c>
    </row>
    <row r="160" spans="1:12" x14ac:dyDescent="0.2">
      <c r="A160" s="832" t="s">
        <v>2301</v>
      </c>
      <c r="B160" s="832" t="s">
        <v>494</v>
      </c>
      <c r="F160" s="833">
        <v>0</v>
      </c>
      <c r="G160" s="833">
        <v>5848703.0499999998</v>
      </c>
      <c r="H160" s="833">
        <v>5848703.0499999998</v>
      </c>
      <c r="I160" s="833">
        <v>5848703.0499999998</v>
      </c>
      <c r="J160" s="833">
        <v>5848703.0499999998</v>
      </c>
      <c r="K160" s="833">
        <v>5848703.0499999998</v>
      </c>
      <c r="L160" s="833">
        <v>0</v>
      </c>
    </row>
    <row r="161" spans="1:12" x14ac:dyDescent="0.2">
      <c r="A161" s="832" t="s">
        <v>2278</v>
      </c>
      <c r="B161" s="832" t="s">
        <v>495</v>
      </c>
      <c r="F161" s="833">
        <v>0</v>
      </c>
      <c r="G161" s="833">
        <v>113345</v>
      </c>
      <c r="H161" s="833">
        <v>113345</v>
      </c>
      <c r="I161" s="833">
        <v>113345</v>
      </c>
      <c r="J161" s="833">
        <v>113345</v>
      </c>
      <c r="K161" s="833">
        <v>113345</v>
      </c>
      <c r="L161" s="833">
        <v>0</v>
      </c>
    </row>
    <row r="162" spans="1:12" x14ac:dyDescent="0.2">
      <c r="A162" s="832" t="s">
        <v>2259</v>
      </c>
      <c r="B162" s="832" t="s">
        <v>500</v>
      </c>
      <c r="F162" s="833">
        <v>0</v>
      </c>
      <c r="G162" s="833">
        <v>14882740.35</v>
      </c>
      <c r="H162" s="833">
        <v>14882740.35</v>
      </c>
      <c r="I162" s="833">
        <v>14882740.35</v>
      </c>
      <c r="J162" s="833">
        <v>14882740.35</v>
      </c>
      <c r="K162" s="833">
        <v>14882740.35</v>
      </c>
      <c r="L162" s="833">
        <v>0</v>
      </c>
    </row>
    <row r="163" spans="1:12" x14ac:dyDescent="0.2">
      <c r="A163" s="832" t="s">
        <v>2253</v>
      </c>
      <c r="B163" s="832" t="s">
        <v>501</v>
      </c>
      <c r="F163" s="833">
        <v>0</v>
      </c>
      <c r="G163" s="833">
        <v>45483201.140000001</v>
      </c>
      <c r="H163" s="833">
        <v>45483201.140000001</v>
      </c>
      <c r="I163" s="833">
        <v>42492822.350000001</v>
      </c>
      <c r="J163" s="833">
        <v>42492822.350000001</v>
      </c>
      <c r="K163" s="833">
        <v>42010588.350000001</v>
      </c>
      <c r="L163" s="833">
        <v>2990378.79</v>
      </c>
    </row>
    <row r="164" spans="1:12" x14ac:dyDescent="0.2">
      <c r="A164" s="832" t="s">
        <v>2275</v>
      </c>
      <c r="B164" s="832" t="s">
        <v>502</v>
      </c>
      <c r="F164" s="833">
        <v>0</v>
      </c>
      <c r="G164" s="833">
        <v>146911.5</v>
      </c>
      <c r="H164" s="833">
        <v>146911.5</v>
      </c>
      <c r="I164" s="833">
        <v>146911.5</v>
      </c>
      <c r="J164" s="833">
        <v>146911.5</v>
      </c>
      <c r="K164" s="833">
        <v>146911.5</v>
      </c>
      <c r="L164" s="833">
        <v>0</v>
      </c>
    </row>
    <row r="165" spans="1:12" x14ac:dyDescent="0.2">
      <c r="A165" s="832" t="s">
        <v>2327</v>
      </c>
      <c r="B165" s="832" t="s">
        <v>505</v>
      </c>
      <c r="F165" s="833">
        <v>0</v>
      </c>
      <c r="G165" s="833">
        <v>423068.9</v>
      </c>
      <c r="H165" s="833">
        <v>423068.9</v>
      </c>
      <c r="I165" s="833">
        <v>423068.9</v>
      </c>
      <c r="J165" s="833">
        <v>423068.9</v>
      </c>
      <c r="K165" s="833">
        <v>423068.9</v>
      </c>
      <c r="L165" s="833">
        <v>0</v>
      </c>
    </row>
    <row r="166" spans="1:12" x14ac:dyDescent="0.2">
      <c r="A166" s="832" t="s">
        <v>2302</v>
      </c>
      <c r="B166" s="832" t="s">
        <v>506</v>
      </c>
      <c r="F166" s="833">
        <v>0</v>
      </c>
      <c r="G166" s="833">
        <v>409799.6</v>
      </c>
      <c r="H166" s="833">
        <v>409799.6</v>
      </c>
      <c r="I166" s="833">
        <v>409799.6</v>
      </c>
      <c r="J166" s="833">
        <v>409799.6</v>
      </c>
      <c r="K166" s="833">
        <v>409799.6</v>
      </c>
      <c r="L166" s="833">
        <v>0</v>
      </c>
    </row>
    <row r="167" spans="1:12" x14ac:dyDescent="0.2">
      <c r="A167" s="832" t="s">
        <v>2328</v>
      </c>
      <c r="B167" s="832" t="s">
        <v>507</v>
      </c>
      <c r="F167" s="833">
        <v>0</v>
      </c>
      <c r="G167" s="833">
        <v>100000</v>
      </c>
      <c r="H167" s="833">
        <v>100000</v>
      </c>
      <c r="I167" s="833">
        <v>100000</v>
      </c>
      <c r="J167" s="833">
        <v>100000</v>
      </c>
      <c r="K167" s="833">
        <v>100000</v>
      </c>
      <c r="L167" s="833">
        <v>0</v>
      </c>
    </row>
    <row r="168" spans="1:12" x14ac:dyDescent="0.2">
      <c r="A168" s="832" t="s">
        <v>2329</v>
      </c>
      <c r="B168" s="832" t="s">
        <v>509</v>
      </c>
      <c r="F168" s="833">
        <v>0</v>
      </c>
      <c r="G168" s="833">
        <v>3792802.5</v>
      </c>
      <c r="H168" s="833">
        <v>3792802.5</v>
      </c>
      <c r="I168" s="833">
        <v>3792802.5</v>
      </c>
      <c r="J168" s="833">
        <v>3792802.5</v>
      </c>
      <c r="K168" s="833">
        <v>3792802.5</v>
      </c>
      <c r="L168" s="833">
        <v>0</v>
      </c>
    </row>
    <row r="169" spans="1:12" x14ac:dyDescent="0.2">
      <c r="A169" s="832" t="s">
        <v>2330</v>
      </c>
      <c r="B169" s="832" t="s">
        <v>510</v>
      </c>
      <c r="F169" s="833">
        <v>0</v>
      </c>
      <c r="G169" s="833">
        <v>329466.25</v>
      </c>
      <c r="H169" s="833">
        <v>329466.25</v>
      </c>
      <c r="I169" s="833">
        <v>329466.25</v>
      </c>
      <c r="J169" s="833">
        <v>329466.25</v>
      </c>
      <c r="K169" s="833">
        <v>329466.25</v>
      </c>
      <c r="L169" s="833">
        <v>0</v>
      </c>
    </row>
    <row r="170" spans="1:12" x14ac:dyDescent="0.2">
      <c r="A170" s="832" t="s">
        <v>2331</v>
      </c>
      <c r="B170" s="832" t="s">
        <v>511</v>
      </c>
      <c r="F170" s="833">
        <v>0</v>
      </c>
      <c r="G170" s="833">
        <v>1985299.06</v>
      </c>
      <c r="H170" s="833">
        <v>1985299.06</v>
      </c>
      <c r="I170" s="833">
        <v>1985299.06</v>
      </c>
      <c r="J170" s="833">
        <v>1985299.06</v>
      </c>
      <c r="K170" s="833">
        <v>1985299.06</v>
      </c>
      <c r="L170" s="833">
        <v>0</v>
      </c>
    </row>
    <row r="171" spans="1:12" x14ac:dyDescent="0.2">
      <c r="A171" s="832" t="s">
        <v>2332</v>
      </c>
      <c r="B171" s="832" t="s">
        <v>513</v>
      </c>
      <c r="F171" s="833">
        <v>0</v>
      </c>
      <c r="G171" s="833">
        <v>14769311.560000001</v>
      </c>
      <c r="H171" s="833">
        <v>14769311.560000001</v>
      </c>
      <c r="I171" s="833">
        <v>14764806.039999999</v>
      </c>
      <c r="J171" s="833">
        <v>14764806.039999999</v>
      </c>
      <c r="K171" s="833">
        <v>14764806.039999999</v>
      </c>
      <c r="L171" s="833">
        <v>4505.5200000000004</v>
      </c>
    </row>
    <row r="172" spans="1:12" x14ac:dyDescent="0.2">
      <c r="A172" s="832" t="s">
        <v>2333</v>
      </c>
      <c r="B172" s="832" t="s">
        <v>514</v>
      </c>
      <c r="F172" s="833">
        <v>0</v>
      </c>
      <c r="G172" s="833">
        <v>5589540.3200000003</v>
      </c>
      <c r="H172" s="833">
        <v>5589540.3200000003</v>
      </c>
      <c r="I172" s="833">
        <v>5589540.3200000003</v>
      </c>
      <c r="J172" s="833">
        <v>5589540.3200000003</v>
      </c>
      <c r="K172" s="833">
        <v>5588830.4000000004</v>
      </c>
      <c r="L172" s="833">
        <v>0</v>
      </c>
    </row>
    <row r="173" spans="1:12" x14ac:dyDescent="0.2">
      <c r="A173" s="832" t="s">
        <v>2273</v>
      </c>
      <c r="B173" s="832" t="s">
        <v>515</v>
      </c>
      <c r="F173" s="833">
        <v>0</v>
      </c>
      <c r="G173" s="833">
        <v>1300827.47</v>
      </c>
      <c r="H173" s="833">
        <v>1300827.47</v>
      </c>
      <c r="I173" s="833">
        <v>1300827.47</v>
      </c>
      <c r="J173" s="833">
        <v>1300827.47</v>
      </c>
      <c r="K173" s="833">
        <v>308793.7</v>
      </c>
      <c r="L173" s="833">
        <v>0</v>
      </c>
    </row>
    <row r="174" spans="1:12" x14ac:dyDescent="0.2">
      <c r="A174" s="832" t="s">
        <v>2334</v>
      </c>
      <c r="B174" s="832" t="s">
        <v>517</v>
      </c>
      <c r="F174" s="833">
        <v>140000000</v>
      </c>
      <c r="G174" s="833">
        <v>6000000</v>
      </c>
      <c r="H174" s="833">
        <v>146000000</v>
      </c>
      <c r="I174" s="833">
        <v>46415049</v>
      </c>
      <c r="J174" s="833">
        <v>46415049</v>
      </c>
      <c r="K174" s="833">
        <v>46415049</v>
      </c>
      <c r="L174" s="833">
        <v>99584951</v>
      </c>
    </row>
    <row r="175" spans="1:12" x14ac:dyDescent="0.2">
      <c r="A175" s="832" t="s">
        <v>2335</v>
      </c>
      <c r="B175" s="832" t="s">
        <v>518</v>
      </c>
      <c r="F175" s="833">
        <v>0</v>
      </c>
      <c r="G175" s="833">
        <v>8832598.25</v>
      </c>
      <c r="H175" s="833">
        <v>8832598.25</v>
      </c>
      <c r="I175" s="833">
        <v>8832598.25</v>
      </c>
      <c r="J175" s="833">
        <v>8832598.25</v>
      </c>
      <c r="K175" s="833">
        <v>8832598.25</v>
      </c>
      <c r="L175" s="833">
        <v>0</v>
      </c>
    </row>
    <row r="176" spans="1:12" x14ac:dyDescent="0.2">
      <c r="A176" s="832" t="s">
        <v>2336</v>
      </c>
      <c r="B176" s="832" t="s">
        <v>519</v>
      </c>
      <c r="F176" s="833">
        <v>0</v>
      </c>
      <c r="G176" s="833">
        <v>577334.19999999995</v>
      </c>
      <c r="H176" s="833">
        <v>577334.19999999995</v>
      </c>
      <c r="I176" s="833">
        <v>577334.19999999995</v>
      </c>
      <c r="J176" s="833">
        <v>577334.19999999995</v>
      </c>
      <c r="K176" s="833">
        <v>577334.19999999995</v>
      </c>
      <c r="L176" s="833">
        <v>0</v>
      </c>
    </row>
    <row r="177" spans="1:12" x14ac:dyDescent="0.2">
      <c r="A177" s="832" t="s">
        <v>2337</v>
      </c>
      <c r="B177" s="832" t="s">
        <v>520</v>
      </c>
      <c r="F177" s="833">
        <v>0</v>
      </c>
      <c r="G177" s="833">
        <v>2205325.08</v>
      </c>
      <c r="H177" s="833">
        <v>2205325.08</v>
      </c>
      <c r="I177" s="833">
        <v>2205325.08</v>
      </c>
      <c r="J177" s="833">
        <v>2205325.08</v>
      </c>
      <c r="K177" s="833">
        <v>2205325.08</v>
      </c>
      <c r="L177" s="833">
        <v>0</v>
      </c>
    </row>
    <row r="178" spans="1:12" x14ac:dyDescent="0.2">
      <c r="A178" s="832" t="s">
        <v>2254</v>
      </c>
      <c r="B178" s="832" t="s">
        <v>524</v>
      </c>
      <c r="F178" s="833">
        <v>0</v>
      </c>
      <c r="G178" s="833">
        <v>18307072.48</v>
      </c>
      <c r="H178" s="833">
        <v>18307072.48</v>
      </c>
      <c r="I178" s="833">
        <v>18307072.48</v>
      </c>
      <c r="J178" s="833">
        <v>18307072.48</v>
      </c>
      <c r="K178" s="833">
        <v>18307072.48</v>
      </c>
      <c r="L178" s="833">
        <v>0</v>
      </c>
    </row>
    <row r="179" spans="1:12" x14ac:dyDescent="0.2">
      <c r="A179" s="832" t="s">
        <v>2281</v>
      </c>
      <c r="B179" s="832" t="s">
        <v>525</v>
      </c>
      <c r="F179" s="833">
        <v>200000000</v>
      </c>
      <c r="G179" s="833">
        <v>405714800.66000003</v>
      </c>
      <c r="H179" s="833">
        <v>605714800.65999997</v>
      </c>
      <c r="I179" s="833">
        <v>605714800.65999997</v>
      </c>
      <c r="J179" s="833">
        <v>605714800.65999997</v>
      </c>
      <c r="K179" s="833">
        <v>396398802.5</v>
      </c>
      <c r="L179" s="833">
        <v>0</v>
      </c>
    </row>
    <row r="180" spans="1:12" x14ac:dyDescent="0.2">
      <c r="A180" s="832" t="s">
        <v>2303</v>
      </c>
      <c r="B180" s="832" t="s">
        <v>526</v>
      </c>
      <c r="F180" s="833">
        <v>0</v>
      </c>
      <c r="G180" s="833">
        <v>144977570.38</v>
      </c>
      <c r="H180" s="833">
        <v>144977570.38</v>
      </c>
      <c r="I180" s="833">
        <v>144853052.46000001</v>
      </c>
      <c r="J180" s="833">
        <v>144240743.52000001</v>
      </c>
      <c r="K180" s="833">
        <v>112270102.55</v>
      </c>
      <c r="L180" s="833">
        <v>124517.92</v>
      </c>
    </row>
    <row r="181" spans="1:12" x14ac:dyDescent="0.2">
      <c r="A181" s="832" t="s">
        <v>2338</v>
      </c>
      <c r="B181" s="832" t="s">
        <v>539</v>
      </c>
      <c r="F181" s="833">
        <v>0</v>
      </c>
      <c r="G181" s="833">
        <v>3665577.1</v>
      </c>
      <c r="H181" s="833">
        <v>3665577.1</v>
      </c>
      <c r="I181" s="833">
        <v>3665577.1</v>
      </c>
      <c r="J181" s="833">
        <v>3665577.1</v>
      </c>
      <c r="K181" s="833">
        <v>3665577.1</v>
      </c>
      <c r="L181" s="833">
        <v>0</v>
      </c>
    </row>
    <row r="182" spans="1:12" x14ac:dyDescent="0.2">
      <c r="A182" s="832" t="s">
        <v>2339</v>
      </c>
      <c r="B182" s="832" t="s">
        <v>540</v>
      </c>
      <c r="F182" s="833">
        <v>0</v>
      </c>
      <c r="G182" s="833">
        <v>1514708.25</v>
      </c>
      <c r="H182" s="833">
        <v>1514708.25</v>
      </c>
      <c r="I182" s="833">
        <v>1514708.25</v>
      </c>
      <c r="J182" s="833">
        <v>1514708.25</v>
      </c>
      <c r="K182" s="833">
        <v>1514708.25</v>
      </c>
      <c r="L182" s="833">
        <v>0</v>
      </c>
    </row>
    <row r="183" spans="1:12" x14ac:dyDescent="0.2">
      <c r="A183" s="832" t="s">
        <v>2340</v>
      </c>
      <c r="B183" s="832" t="s">
        <v>541</v>
      </c>
      <c r="F183" s="833">
        <v>0</v>
      </c>
      <c r="G183" s="833">
        <v>2768838.49</v>
      </c>
      <c r="H183" s="833">
        <v>2768838.49</v>
      </c>
      <c r="I183" s="833">
        <v>2768838.49</v>
      </c>
      <c r="J183" s="833">
        <v>2768838.49</v>
      </c>
      <c r="K183" s="833">
        <v>2768838.49</v>
      </c>
      <c r="L183" s="833">
        <v>0</v>
      </c>
    </row>
    <row r="184" spans="1:12" x14ac:dyDescent="0.2">
      <c r="A184" s="832" t="s">
        <v>2341</v>
      </c>
      <c r="B184" s="832" t="s">
        <v>542</v>
      </c>
      <c r="F184" s="833">
        <v>0</v>
      </c>
      <c r="G184" s="833">
        <v>1356780.5</v>
      </c>
      <c r="H184" s="833">
        <v>1356780.5</v>
      </c>
      <c r="I184" s="833">
        <v>1356780.5</v>
      </c>
      <c r="J184" s="833">
        <v>1356780.5</v>
      </c>
      <c r="K184" s="833">
        <v>1356780.5</v>
      </c>
      <c r="L184" s="833">
        <v>0</v>
      </c>
    </row>
    <row r="185" spans="1:12" x14ac:dyDescent="0.2">
      <c r="A185" s="832" t="s">
        <v>2342</v>
      </c>
      <c r="B185" s="832" t="s">
        <v>544</v>
      </c>
      <c r="F185" s="833">
        <v>0</v>
      </c>
      <c r="G185" s="833">
        <v>2680315.0099999998</v>
      </c>
      <c r="H185" s="833">
        <v>2680315.0099999998</v>
      </c>
      <c r="I185" s="833">
        <v>2680315.0099999998</v>
      </c>
      <c r="J185" s="833">
        <v>2680315.0099999998</v>
      </c>
      <c r="K185" s="833">
        <v>2680315.0099999998</v>
      </c>
      <c r="L185" s="833">
        <v>0</v>
      </c>
    </row>
    <row r="186" spans="1:12" x14ac:dyDescent="0.2">
      <c r="A186" s="832" t="s">
        <v>2247</v>
      </c>
      <c r="B186" s="832" t="s">
        <v>546</v>
      </c>
      <c r="F186" s="833">
        <v>0</v>
      </c>
      <c r="G186" s="833">
        <v>13160274.890000001</v>
      </c>
      <c r="H186" s="833">
        <v>13160274.890000001</v>
      </c>
      <c r="I186" s="833">
        <v>13160274.890000001</v>
      </c>
      <c r="J186" s="833">
        <v>13160274.890000001</v>
      </c>
      <c r="K186" s="833">
        <v>12939247.380000001</v>
      </c>
      <c r="L186" s="833">
        <v>0</v>
      </c>
    </row>
    <row r="187" spans="1:12" x14ac:dyDescent="0.2">
      <c r="A187" s="832" t="s">
        <v>2343</v>
      </c>
      <c r="B187" s="832" t="s">
        <v>547</v>
      </c>
      <c r="F187" s="833">
        <v>0</v>
      </c>
      <c r="G187" s="833">
        <v>7759342.6900000004</v>
      </c>
      <c r="H187" s="833">
        <v>7759342.6900000004</v>
      </c>
      <c r="I187" s="833">
        <v>7759342.6900000004</v>
      </c>
      <c r="J187" s="833">
        <v>7759342.6900000004</v>
      </c>
      <c r="K187" s="833">
        <v>7759342.6900000004</v>
      </c>
      <c r="L187" s="833">
        <v>0</v>
      </c>
    </row>
    <row r="188" spans="1:12" x14ac:dyDescent="0.2">
      <c r="A188" s="832" t="s">
        <v>2344</v>
      </c>
      <c r="B188" s="832" t="s">
        <v>548</v>
      </c>
      <c r="F188" s="833">
        <v>0</v>
      </c>
      <c r="G188" s="833">
        <v>554792.61</v>
      </c>
      <c r="H188" s="833">
        <v>554792.61</v>
      </c>
      <c r="I188" s="833">
        <v>554792.61</v>
      </c>
      <c r="J188" s="833">
        <v>554792.61</v>
      </c>
      <c r="K188" s="833">
        <v>554792.61</v>
      </c>
      <c r="L188" s="833">
        <v>0</v>
      </c>
    </row>
    <row r="189" spans="1:12" x14ac:dyDescent="0.2">
      <c r="A189" s="832" t="s">
        <v>2345</v>
      </c>
      <c r="B189" s="832" t="s">
        <v>549</v>
      </c>
      <c r="F189" s="833">
        <v>0</v>
      </c>
      <c r="G189" s="833">
        <v>673100.86</v>
      </c>
      <c r="H189" s="833">
        <v>673100.86</v>
      </c>
      <c r="I189" s="833">
        <v>673100.86</v>
      </c>
      <c r="J189" s="833">
        <v>673100.86</v>
      </c>
      <c r="K189" s="833">
        <v>673100.86</v>
      </c>
      <c r="L189" s="833">
        <v>0</v>
      </c>
    </row>
    <row r="190" spans="1:12" x14ac:dyDescent="0.2">
      <c r="A190" s="832" t="s">
        <v>2346</v>
      </c>
      <c r="B190" s="832" t="s">
        <v>550</v>
      </c>
      <c r="F190" s="833">
        <v>0</v>
      </c>
      <c r="G190" s="833">
        <v>679288.15</v>
      </c>
      <c r="H190" s="833">
        <v>679288.15</v>
      </c>
      <c r="I190" s="833">
        <v>679288.15</v>
      </c>
      <c r="J190" s="833">
        <v>679288.15</v>
      </c>
      <c r="K190" s="833">
        <v>679288.15</v>
      </c>
      <c r="L190" s="833">
        <v>0</v>
      </c>
    </row>
    <row r="191" spans="1:12" x14ac:dyDescent="0.2">
      <c r="A191" s="832" t="s">
        <v>2347</v>
      </c>
      <c r="B191" s="832" t="s">
        <v>554</v>
      </c>
      <c r="F191" s="833">
        <v>0</v>
      </c>
      <c r="G191" s="833">
        <v>226302.43</v>
      </c>
      <c r="H191" s="833">
        <v>226302.43</v>
      </c>
      <c r="I191" s="833">
        <v>219802.43</v>
      </c>
      <c r="J191" s="833">
        <v>219802.43</v>
      </c>
      <c r="K191" s="833">
        <v>206325.83</v>
      </c>
      <c r="L191" s="833">
        <v>6500</v>
      </c>
    </row>
    <row r="192" spans="1:12" x14ac:dyDescent="0.2">
      <c r="A192" s="832" t="s">
        <v>2348</v>
      </c>
      <c r="B192" s="832" t="s">
        <v>555</v>
      </c>
      <c r="F192" s="833">
        <v>0</v>
      </c>
      <c r="G192" s="833">
        <v>441697.8</v>
      </c>
      <c r="H192" s="833">
        <v>441697.8</v>
      </c>
      <c r="I192" s="833">
        <v>441697.8</v>
      </c>
      <c r="J192" s="833">
        <v>441697.8</v>
      </c>
      <c r="K192" s="833">
        <v>441697.8</v>
      </c>
      <c r="L192" s="833">
        <v>0</v>
      </c>
    </row>
    <row r="193" spans="1:12" x14ac:dyDescent="0.2">
      <c r="A193" s="832" t="s">
        <v>2349</v>
      </c>
      <c r="B193" s="832" t="s">
        <v>556</v>
      </c>
      <c r="F193" s="833">
        <v>0</v>
      </c>
      <c r="G193" s="833">
        <v>1015354.01</v>
      </c>
      <c r="H193" s="833">
        <v>1015354.01</v>
      </c>
      <c r="I193" s="833">
        <v>1015354.01</v>
      </c>
      <c r="J193" s="833">
        <v>1015354.01</v>
      </c>
      <c r="K193" s="833">
        <v>1015354.01</v>
      </c>
      <c r="L193" s="833">
        <v>0</v>
      </c>
    </row>
    <row r="194" spans="1:12" x14ac:dyDescent="0.2">
      <c r="A194" s="832" t="s">
        <v>2304</v>
      </c>
      <c r="B194" s="832" t="s">
        <v>557</v>
      </c>
      <c r="F194" s="833">
        <v>0</v>
      </c>
      <c r="G194" s="833">
        <v>934455.72</v>
      </c>
      <c r="H194" s="833">
        <v>934455.72</v>
      </c>
      <c r="I194" s="833">
        <v>934455.72</v>
      </c>
      <c r="J194" s="833">
        <v>934455.72</v>
      </c>
      <c r="K194" s="833">
        <v>934455.72</v>
      </c>
      <c r="L194" s="833">
        <v>0</v>
      </c>
    </row>
    <row r="195" spans="1:12" x14ac:dyDescent="0.2">
      <c r="A195" s="832" t="s">
        <v>2350</v>
      </c>
      <c r="B195" s="832" t="s">
        <v>558</v>
      </c>
      <c r="F195" s="833">
        <v>0</v>
      </c>
      <c r="G195" s="833">
        <v>17689258.559999999</v>
      </c>
      <c r="H195" s="833">
        <v>17689258.559999999</v>
      </c>
      <c r="I195" s="833">
        <v>17689258.559999999</v>
      </c>
      <c r="J195" s="833">
        <v>17689258.559999999</v>
      </c>
      <c r="K195" s="833">
        <v>17689258.559999999</v>
      </c>
      <c r="L195" s="833">
        <v>0</v>
      </c>
    </row>
    <row r="196" spans="1:12" x14ac:dyDescent="0.2">
      <c r="A196" s="832" t="s">
        <v>2351</v>
      </c>
      <c r="B196" s="832" t="s">
        <v>559</v>
      </c>
      <c r="F196" s="833">
        <v>0</v>
      </c>
      <c r="G196" s="833">
        <v>31240056</v>
      </c>
      <c r="H196" s="833">
        <v>31240056</v>
      </c>
      <c r="I196" s="833">
        <v>31240056</v>
      </c>
      <c r="J196" s="833">
        <v>31240056</v>
      </c>
      <c r="K196" s="833">
        <v>31240056</v>
      </c>
      <c r="L196" s="833">
        <v>0</v>
      </c>
    </row>
    <row r="197" spans="1:12" x14ac:dyDescent="0.2">
      <c r="E197" s="829" t="s">
        <v>2244</v>
      </c>
      <c r="F197" s="834">
        <v>1913282998.8599999</v>
      </c>
      <c r="G197" s="834">
        <v>486045950.23000002</v>
      </c>
      <c r="H197" s="834">
        <v>2399328949.0900002</v>
      </c>
      <c r="I197" s="834">
        <v>2067194337.75</v>
      </c>
      <c r="J197" s="834">
        <v>2066582028.8099999</v>
      </c>
      <c r="K197" s="834">
        <v>1706774417.5</v>
      </c>
      <c r="L197" s="834">
        <v>332134611.33999997</v>
      </c>
    </row>
    <row r="200" spans="1:12" x14ac:dyDescent="0.2">
      <c r="A200" s="831" t="s">
        <v>2352</v>
      </c>
      <c r="C200" s="831" t="s">
        <v>2353</v>
      </c>
    </row>
    <row r="201" spans="1:12" x14ac:dyDescent="0.2">
      <c r="A201" s="832" t="s">
        <v>2257</v>
      </c>
      <c r="B201" s="832" t="s">
        <v>455</v>
      </c>
      <c r="F201" s="833">
        <v>0</v>
      </c>
      <c r="G201" s="833">
        <v>6613845.5300000003</v>
      </c>
      <c r="H201" s="833">
        <v>6613845.5300000003</v>
      </c>
      <c r="I201" s="833">
        <v>6613845.5300000003</v>
      </c>
      <c r="J201" s="833">
        <v>6613845.5300000003</v>
      </c>
      <c r="K201" s="833">
        <v>6521068.54</v>
      </c>
      <c r="L201" s="833">
        <v>0</v>
      </c>
    </row>
    <row r="202" spans="1:12" x14ac:dyDescent="0.2">
      <c r="A202" s="832" t="s">
        <v>2246</v>
      </c>
      <c r="B202" s="832" t="s">
        <v>462</v>
      </c>
      <c r="F202" s="833">
        <v>0</v>
      </c>
      <c r="G202" s="833">
        <v>1955.96</v>
      </c>
      <c r="H202" s="833">
        <v>1955.96</v>
      </c>
      <c r="I202" s="833">
        <v>0</v>
      </c>
      <c r="J202" s="833">
        <v>0</v>
      </c>
      <c r="K202" s="833">
        <v>0</v>
      </c>
      <c r="L202" s="833">
        <v>1955.96</v>
      </c>
    </row>
    <row r="203" spans="1:12" x14ac:dyDescent="0.2">
      <c r="A203" s="832" t="s">
        <v>2252</v>
      </c>
      <c r="B203" s="832" t="s">
        <v>478</v>
      </c>
      <c r="F203" s="833">
        <v>0</v>
      </c>
      <c r="G203" s="833">
        <v>421400</v>
      </c>
      <c r="H203" s="833">
        <v>421400</v>
      </c>
      <c r="I203" s="833">
        <v>421400</v>
      </c>
      <c r="J203" s="833">
        <v>421400</v>
      </c>
      <c r="K203" s="833">
        <v>421400</v>
      </c>
      <c r="L203" s="833">
        <v>0</v>
      </c>
    </row>
    <row r="204" spans="1:12" x14ac:dyDescent="0.2">
      <c r="A204" s="832" t="s">
        <v>2273</v>
      </c>
      <c r="B204" s="832" t="s">
        <v>515</v>
      </c>
      <c r="F204" s="833">
        <v>0</v>
      </c>
      <c r="G204" s="833">
        <v>2762072.94</v>
      </c>
      <c r="H204" s="833">
        <v>2762072.94</v>
      </c>
      <c r="I204" s="833">
        <v>0</v>
      </c>
      <c r="J204" s="833">
        <v>0</v>
      </c>
      <c r="K204" s="833">
        <v>0</v>
      </c>
      <c r="L204" s="833">
        <v>2762072.94</v>
      </c>
    </row>
    <row r="205" spans="1:12" x14ac:dyDescent="0.2">
      <c r="A205" s="832" t="s">
        <v>2254</v>
      </c>
      <c r="B205" s="832" t="s">
        <v>524</v>
      </c>
      <c r="F205" s="833">
        <v>0</v>
      </c>
      <c r="G205" s="833">
        <v>35856.81</v>
      </c>
      <c r="H205" s="833">
        <v>35856.81</v>
      </c>
      <c r="I205" s="833">
        <v>35856.81</v>
      </c>
      <c r="J205" s="833">
        <v>35856.81</v>
      </c>
      <c r="K205" s="833">
        <v>35856.81</v>
      </c>
      <c r="L205" s="833">
        <v>0</v>
      </c>
    </row>
    <row r="206" spans="1:12" x14ac:dyDescent="0.2">
      <c r="A206" s="832" t="s">
        <v>2344</v>
      </c>
      <c r="B206" s="832" t="s">
        <v>548</v>
      </c>
      <c r="F206" s="833">
        <v>0</v>
      </c>
      <c r="G206" s="833">
        <v>18343.54</v>
      </c>
      <c r="H206" s="833">
        <v>18343.54</v>
      </c>
      <c r="I206" s="833">
        <v>18343.54</v>
      </c>
      <c r="J206" s="833">
        <v>18343.54</v>
      </c>
      <c r="K206" s="833">
        <v>18343.54</v>
      </c>
      <c r="L206" s="833">
        <v>0</v>
      </c>
    </row>
    <row r="207" spans="1:12" x14ac:dyDescent="0.2">
      <c r="A207" s="832" t="s">
        <v>2350</v>
      </c>
      <c r="B207" s="832" t="s">
        <v>558</v>
      </c>
      <c r="F207" s="833">
        <v>0</v>
      </c>
      <c r="G207" s="833">
        <v>13912786</v>
      </c>
      <c r="H207" s="833">
        <v>13912786</v>
      </c>
      <c r="I207" s="833">
        <v>13912786</v>
      </c>
      <c r="J207" s="833">
        <v>13912786</v>
      </c>
      <c r="K207" s="833">
        <v>13912786</v>
      </c>
      <c r="L207" s="833">
        <v>0</v>
      </c>
    </row>
    <row r="208" spans="1:12" x14ac:dyDescent="0.2">
      <c r="E208" s="829" t="s">
        <v>2244</v>
      </c>
      <c r="F208" s="834">
        <v>0</v>
      </c>
      <c r="G208" s="834">
        <v>23766260.780000001</v>
      </c>
      <c r="H208" s="834">
        <v>23766260.780000001</v>
      </c>
      <c r="I208" s="834">
        <v>21002231.879999999</v>
      </c>
      <c r="J208" s="834">
        <v>21002231.879999999</v>
      </c>
      <c r="K208" s="834">
        <v>20909454.890000001</v>
      </c>
      <c r="L208" s="834">
        <v>2764028.9</v>
      </c>
    </row>
    <row r="211" spans="1:12" x14ac:dyDescent="0.2">
      <c r="A211" s="831" t="s">
        <v>2354</v>
      </c>
      <c r="C211" s="831" t="s">
        <v>2355</v>
      </c>
    </row>
    <row r="212" spans="1:12" x14ac:dyDescent="0.2">
      <c r="A212" s="832" t="s">
        <v>2246</v>
      </c>
      <c r="B212" s="832" t="s">
        <v>462</v>
      </c>
      <c r="F212" s="833">
        <v>200000000</v>
      </c>
      <c r="G212" s="833">
        <v>-200000000</v>
      </c>
      <c r="H212" s="833">
        <v>0</v>
      </c>
      <c r="I212" s="833">
        <v>0</v>
      </c>
      <c r="J212" s="833">
        <v>0</v>
      </c>
      <c r="K212" s="833">
        <v>0</v>
      </c>
      <c r="L212" s="833">
        <v>0</v>
      </c>
    </row>
    <row r="213" spans="1:12" x14ac:dyDescent="0.2">
      <c r="A213" s="832" t="s">
        <v>2351</v>
      </c>
      <c r="B213" s="832" t="s">
        <v>559</v>
      </c>
      <c r="F213" s="833">
        <v>0</v>
      </c>
      <c r="G213" s="833">
        <v>477473682.92000002</v>
      </c>
      <c r="H213" s="833">
        <v>477473682.92000002</v>
      </c>
      <c r="I213" s="833">
        <v>477473682.92000002</v>
      </c>
      <c r="J213" s="833">
        <v>477473682.92000002</v>
      </c>
      <c r="K213" s="833">
        <v>477473682.92000002</v>
      </c>
      <c r="L213" s="833">
        <v>0</v>
      </c>
    </row>
    <row r="214" spans="1:12" x14ac:dyDescent="0.2">
      <c r="E214" s="829" t="s">
        <v>2244</v>
      </c>
      <c r="F214" s="834">
        <v>200000000</v>
      </c>
      <c r="G214" s="834">
        <v>277473682.92000002</v>
      </c>
      <c r="H214" s="834">
        <v>477473682.92000002</v>
      </c>
      <c r="I214" s="834">
        <v>477473682.92000002</v>
      </c>
      <c r="J214" s="834">
        <v>477473682.92000002</v>
      </c>
      <c r="K214" s="834">
        <v>477473682.92000002</v>
      </c>
      <c r="L214" s="834">
        <v>0</v>
      </c>
    </row>
    <row r="217" spans="1:12" x14ac:dyDescent="0.2">
      <c r="A217" s="831" t="s">
        <v>2356</v>
      </c>
      <c r="C217" s="831" t="s">
        <v>2357</v>
      </c>
    </row>
    <row r="218" spans="1:12" x14ac:dyDescent="0.2">
      <c r="A218" s="832" t="s">
        <v>2246</v>
      </c>
      <c r="B218" s="832" t="s">
        <v>462</v>
      </c>
      <c r="F218" s="833">
        <v>0</v>
      </c>
      <c r="G218" s="833">
        <v>0.36</v>
      </c>
      <c r="H218" s="833">
        <v>0.36</v>
      </c>
      <c r="I218" s="833">
        <v>0</v>
      </c>
      <c r="J218" s="833">
        <v>0</v>
      </c>
      <c r="K218" s="833">
        <v>0</v>
      </c>
      <c r="L218" s="833">
        <v>0.36</v>
      </c>
    </row>
    <row r="219" spans="1:12" x14ac:dyDescent="0.2">
      <c r="A219" s="832" t="s">
        <v>2350</v>
      </c>
      <c r="B219" s="832" t="s">
        <v>558</v>
      </c>
      <c r="F219" s="833">
        <v>0</v>
      </c>
      <c r="G219" s="833">
        <v>627983</v>
      </c>
      <c r="H219" s="833">
        <v>627983</v>
      </c>
      <c r="I219" s="833">
        <v>627983</v>
      </c>
      <c r="J219" s="833">
        <v>627983</v>
      </c>
      <c r="K219" s="833">
        <v>627983</v>
      </c>
      <c r="L219" s="833">
        <v>0</v>
      </c>
    </row>
    <row r="220" spans="1:12" x14ac:dyDescent="0.2">
      <c r="E220" s="829" t="s">
        <v>2244</v>
      </c>
      <c r="F220" s="834">
        <v>0</v>
      </c>
      <c r="G220" s="834">
        <v>627983.35999999999</v>
      </c>
      <c r="H220" s="834">
        <v>627983.35999999999</v>
      </c>
      <c r="I220" s="834">
        <v>627983</v>
      </c>
      <c r="J220" s="834">
        <v>627983</v>
      </c>
      <c r="K220" s="834">
        <v>627983</v>
      </c>
      <c r="L220" s="834">
        <v>0.36</v>
      </c>
    </row>
    <row r="223" spans="1:12" x14ac:dyDescent="0.2">
      <c r="A223" s="831" t="s">
        <v>2358</v>
      </c>
      <c r="C223" s="831" t="s">
        <v>2359</v>
      </c>
    </row>
    <row r="224" spans="1:12" x14ac:dyDescent="0.2">
      <c r="A224" s="832" t="s">
        <v>2246</v>
      </c>
      <c r="B224" s="832" t="s">
        <v>462</v>
      </c>
      <c r="F224" s="833">
        <v>0</v>
      </c>
      <c r="G224" s="833">
        <v>555.73</v>
      </c>
      <c r="H224" s="833">
        <v>555.73</v>
      </c>
      <c r="I224" s="833">
        <v>0</v>
      </c>
      <c r="J224" s="833">
        <v>0</v>
      </c>
      <c r="K224" s="833">
        <v>0</v>
      </c>
      <c r="L224" s="833">
        <v>555.73</v>
      </c>
    </row>
    <row r="225" spans="1:12" x14ac:dyDescent="0.2">
      <c r="A225" s="832" t="s">
        <v>2317</v>
      </c>
      <c r="B225" s="832" t="s">
        <v>472</v>
      </c>
      <c r="F225" s="833">
        <v>0</v>
      </c>
      <c r="G225" s="833">
        <v>48000</v>
      </c>
      <c r="H225" s="833">
        <v>48000</v>
      </c>
      <c r="I225" s="833">
        <v>48000</v>
      </c>
      <c r="J225" s="833">
        <v>48000</v>
      </c>
      <c r="K225" s="833">
        <v>48000</v>
      </c>
      <c r="L225" s="833">
        <v>0</v>
      </c>
    </row>
    <row r="226" spans="1:12" x14ac:dyDescent="0.2">
      <c r="A226" s="832" t="s">
        <v>2318</v>
      </c>
      <c r="B226" s="832" t="s">
        <v>476</v>
      </c>
      <c r="F226" s="833">
        <v>0</v>
      </c>
      <c r="G226" s="833">
        <v>29360</v>
      </c>
      <c r="H226" s="833">
        <v>29360</v>
      </c>
      <c r="I226" s="833">
        <v>29360</v>
      </c>
      <c r="J226" s="833">
        <v>29360</v>
      </c>
      <c r="K226" s="833">
        <v>29360</v>
      </c>
      <c r="L226" s="833">
        <v>0</v>
      </c>
    </row>
    <row r="227" spans="1:12" x14ac:dyDescent="0.2">
      <c r="A227" s="832" t="s">
        <v>2253</v>
      </c>
      <c r="B227" s="832" t="s">
        <v>501</v>
      </c>
      <c r="F227" s="833">
        <v>0</v>
      </c>
      <c r="G227" s="833">
        <v>3999.1</v>
      </c>
      <c r="H227" s="833">
        <v>3999.1</v>
      </c>
      <c r="I227" s="833">
        <v>99.81</v>
      </c>
      <c r="J227" s="833">
        <v>99.81</v>
      </c>
      <c r="K227" s="833">
        <v>0</v>
      </c>
      <c r="L227" s="833">
        <v>3899.29</v>
      </c>
    </row>
    <row r="228" spans="1:12" x14ac:dyDescent="0.2">
      <c r="A228" s="832" t="s">
        <v>2350</v>
      </c>
      <c r="B228" s="832" t="s">
        <v>558</v>
      </c>
      <c r="F228" s="833">
        <v>0</v>
      </c>
      <c r="G228" s="833">
        <v>66843</v>
      </c>
      <c r="H228" s="833">
        <v>66843</v>
      </c>
      <c r="I228" s="833">
        <v>66843</v>
      </c>
      <c r="J228" s="833">
        <v>66843</v>
      </c>
      <c r="K228" s="833">
        <v>66843</v>
      </c>
      <c r="L228" s="833">
        <v>0</v>
      </c>
    </row>
    <row r="229" spans="1:12" x14ac:dyDescent="0.2">
      <c r="E229" s="829" t="s">
        <v>2244</v>
      </c>
      <c r="F229" s="834">
        <v>0</v>
      </c>
      <c r="G229" s="834">
        <v>148757.82999999999</v>
      </c>
      <c r="H229" s="834">
        <v>148757.82999999999</v>
      </c>
      <c r="I229" s="834">
        <v>144302.81</v>
      </c>
      <c r="J229" s="834">
        <v>144302.81</v>
      </c>
      <c r="K229" s="834">
        <v>144203</v>
      </c>
      <c r="L229" s="834">
        <v>4455.0200000000004</v>
      </c>
    </row>
    <row r="232" spans="1:12" x14ac:dyDescent="0.2">
      <c r="A232" s="831" t="s">
        <v>2360</v>
      </c>
      <c r="C232" s="831" t="s">
        <v>2361</v>
      </c>
    </row>
    <row r="233" spans="1:12" x14ac:dyDescent="0.2">
      <c r="A233" s="832" t="s">
        <v>2307</v>
      </c>
      <c r="B233" s="832" t="s">
        <v>454</v>
      </c>
      <c r="F233" s="833">
        <v>0</v>
      </c>
      <c r="G233" s="833">
        <v>2800000</v>
      </c>
      <c r="H233" s="833">
        <v>2800000</v>
      </c>
      <c r="I233" s="833">
        <v>2791902.5</v>
      </c>
      <c r="J233" s="833">
        <v>2791902.5</v>
      </c>
      <c r="K233" s="833">
        <v>2791902.5</v>
      </c>
      <c r="L233" s="833">
        <v>8097.5</v>
      </c>
    </row>
    <row r="234" spans="1:12" x14ac:dyDescent="0.2">
      <c r="A234" s="832" t="s">
        <v>2257</v>
      </c>
      <c r="B234" s="832" t="s">
        <v>455</v>
      </c>
      <c r="F234" s="833">
        <v>0</v>
      </c>
      <c r="G234" s="833">
        <v>17501437.710000001</v>
      </c>
      <c r="H234" s="833">
        <v>17501437.710000001</v>
      </c>
      <c r="I234" s="833">
        <v>15610004.380000001</v>
      </c>
      <c r="J234" s="833">
        <v>15610004.380000001</v>
      </c>
      <c r="K234" s="833">
        <v>15610004.380000001</v>
      </c>
      <c r="L234" s="833">
        <v>1891433.33</v>
      </c>
    </row>
    <row r="235" spans="1:12" x14ac:dyDescent="0.2">
      <c r="A235" s="832" t="s">
        <v>2299</v>
      </c>
      <c r="B235" s="832" t="s">
        <v>456</v>
      </c>
      <c r="F235" s="833">
        <v>0</v>
      </c>
      <c r="G235" s="833">
        <v>3000000</v>
      </c>
      <c r="H235" s="833">
        <v>3000000</v>
      </c>
      <c r="I235" s="833">
        <v>2999760</v>
      </c>
      <c r="J235" s="833">
        <v>2999760</v>
      </c>
      <c r="K235" s="833">
        <v>0</v>
      </c>
      <c r="L235" s="833">
        <v>240</v>
      </c>
    </row>
    <row r="236" spans="1:12" x14ac:dyDescent="0.2">
      <c r="A236" s="832" t="s">
        <v>2308</v>
      </c>
      <c r="B236" s="832" t="s">
        <v>457</v>
      </c>
      <c r="F236" s="833">
        <v>0</v>
      </c>
      <c r="G236" s="833">
        <v>3500000</v>
      </c>
      <c r="H236" s="833">
        <v>3500000</v>
      </c>
      <c r="I236" s="833">
        <v>3500000</v>
      </c>
      <c r="J236" s="833">
        <v>3500000</v>
      </c>
      <c r="K236" s="833">
        <v>3500000</v>
      </c>
      <c r="L236" s="833">
        <v>0</v>
      </c>
    </row>
    <row r="237" spans="1:12" x14ac:dyDescent="0.2">
      <c r="A237" s="832" t="s">
        <v>2310</v>
      </c>
      <c r="B237" s="832" t="s">
        <v>460</v>
      </c>
      <c r="F237" s="833">
        <v>0</v>
      </c>
      <c r="G237" s="833">
        <v>33766084.960000001</v>
      </c>
      <c r="H237" s="833">
        <v>33766084.960000001</v>
      </c>
      <c r="I237" s="833">
        <v>33766084.960000001</v>
      </c>
      <c r="J237" s="833">
        <v>33766084.960000001</v>
      </c>
      <c r="K237" s="833">
        <v>33766084.960000001</v>
      </c>
      <c r="L237" s="833">
        <v>0</v>
      </c>
    </row>
    <row r="238" spans="1:12" x14ac:dyDescent="0.2">
      <c r="A238" s="832" t="s">
        <v>2246</v>
      </c>
      <c r="B238" s="832" t="s">
        <v>462</v>
      </c>
      <c r="F238" s="833">
        <v>0</v>
      </c>
      <c r="G238" s="833">
        <v>114952.51</v>
      </c>
      <c r="H238" s="833">
        <v>114952.51</v>
      </c>
      <c r="I238" s="833">
        <v>0</v>
      </c>
      <c r="J238" s="833">
        <v>0</v>
      </c>
      <c r="K238" s="833">
        <v>0</v>
      </c>
      <c r="L238" s="833">
        <v>114952.51</v>
      </c>
    </row>
    <row r="239" spans="1:12" x14ac:dyDescent="0.2">
      <c r="A239" s="832" t="s">
        <v>2312</v>
      </c>
      <c r="B239" s="832" t="s">
        <v>464</v>
      </c>
      <c r="F239" s="833">
        <v>0</v>
      </c>
      <c r="G239" s="833">
        <v>10406899</v>
      </c>
      <c r="H239" s="833">
        <v>10406899</v>
      </c>
      <c r="I239" s="833">
        <v>10406899</v>
      </c>
      <c r="J239" s="833">
        <v>10406899</v>
      </c>
      <c r="K239" s="833">
        <v>10406899</v>
      </c>
      <c r="L239" s="833">
        <v>0</v>
      </c>
    </row>
    <row r="240" spans="1:12" x14ac:dyDescent="0.2">
      <c r="A240" s="832" t="s">
        <v>2314</v>
      </c>
      <c r="B240" s="832" t="s">
        <v>468</v>
      </c>
      <c r="F240" s="833">
        <v>0</v>
      </c>
      <c r="G240" s="833">
        <v>838889.29</v>
      </c>
      <c r="H240" s="833">
        <v>838889.29</v>
      </c>
      <c r="I240" s="833">
        <v>739718.44</v>
      </c>
      <c r="J240" s="833">
        <v>739718.44</v>
      </c>
      <c r="K240" s="833">
        <v>712162.2</v>
      </c>
      <c r="L240" s="833">
        <v>99170.85</v>
      </c>
    </row>
    <row r="241" spans="1:12" x14ac:dyDescent="0.2">
      <c r="A241" s="832" t="s">
        <v>2251</v>
      </c>
      <c r="B241" s="832" t="s">
        <v>474</v>
      </c>
      <c r="F241" s="833">
        <v>0</v>
      </c>
      <c r="G241" s="833">
        <v>21100000</v>
      </c>
      <c r="H241" s="833">
        <v>21100000</v>
      </c>
      <c r="I241" s="833">
        <v>21056281.440000001</v>
      </c>
      <c r="J241" s="833">
        <v>21056281.440000001</v>
      </c>
      <c r="K241" s="833">
        <v>12282830.84</v>
      </c>
      <c r="L241" s="833">
        <v>43718.559999999998</v>
      </c>
    </row>
    <row r="242" spans="1:12" x14ac:dyDescent="0.2">
      <c r="A242" s="832" t="s">
        <v>2300</v>
      </c>
      <c r="B242" s="832" t="s">
        <v>475</v>
      </c>
      <c r="F242" s="833">
        <v>0</v>
      </c>
      <c r="G242" s="833">
        <v>6790379.2599999998</v>
      </c>
      <c r="H242" s="833">
        <v>6790379.2599999998</v>
      </c>
      <c r="I242" s="833">
        <v>6534029.7300000004</v>
      </c>
      <c r="J242" s="833">
        <v>6534029.7300000004</v>
      </c>
      <c r="K242" s="833">
        <v>6272678.6200000001</v>
      </c>
      <c r="L242" s="833">
        <v>256349.53</v>
      </c>
    </row>
    <row r="243" spans="1:12" x14ac:dyDescent="0.2">
      <c r="A243" s="832" t="s">
        <v>2318</v>
      </c>
      <c r="B243" s="832" t="s">
        <v>476</v>
      </c>
      <c r="F243" s="833">
        <v>0</v>
      </c>
      <c r="G243" s="833">
        <v>8814208</v>
      </c>
      <c r="H243" s="833">
        <v>8814208</v>
      </c>
      <c r="I243" s="833">
        <v>8814208</v>
      </c>
      <c r="J243" s="833">
        <v>8814208</v>
      </c>
      <c r="K243" s="833">
        <v>8814208</v>
      </c>
      <c r="L243" s="833">
        <v>0</v>
      </c>
    </row>
    <row r="244" spans="1:12" x14ac:dyDescent="0.2">
      <c r="A244" s="832" t="s">
        <v>2275</v>
      </c>
      <c r="B244" s="832" t="s">
        <v>502</v>
      </c>
      <c r="F244" s="833">
        <v>0</v>
      </c>
      <c r="G244" s="833">
        <v>499256.67</v>
      </c>
      <c r="H244" s="833">
        <v>499256.67</v>
      </c>
      <c r="I244" s="833">
        <v>499256.67</v>
      </c>
      <c r="J244" s="833">
        <v>499256.67</v>
      </c>
      <c r="K244" s="833">
        <v>499256.67</v>
      </c>
      <c r="L244" s="833">
        <v>0</v>
      </c>
    </row>
    <row r="245" spans="1:12" x14ac:dyDescent="0.2">
      <c r="A245" s="832" t="s">
        <v>2329</v>
      </c>
      <c r="B245" s="832" t="s">
        <v>509</v>
      </c>
      <c r="F245" s="833">
        <v>0</v>
      </c>
      <c r="G245" s="833">
        <v>1800000</v>
      </c>
      <c r="H245" s="833">
        <v>1800000</v>
      </c>
      <c r="I245" s="833">
        <v>1800000</v>
      </c>
      <c r="J245" s="833">
        <v>1800000</v>
      </c>
      <c r="K245" s="833">
        <v>1800000</v>
      </c>
      <c r="L245" s="833">
        <v>0</v>
      </c>
    </row>
    <row r="246" spans="1:12" x14ac:dyDescent="0.2">
      <c r="A246" s="832" t="s">
        <v>2334</v>
      </c>
      <c r="B246" s="832" t="s">
        <v>517</v>
      </c>
      <c r="F246" s="833">
        <v>0</v>
      </c>
      <c r="G246" s="833">
        <v>40939997.310000002</v>
      </c>
      <c r="H246" s="833">
        <v>40939997.310000002</v>
      </c>
      <c r="I246" s="833">
        <v>40939997.310000002</v>
      </c>
      <c r="J246" s="833">
        <v>40939997.310000002</v>
      </c>
      <c r="K246" s="833">
        <v>15999997.35</v>
      </c>
      <c r="L246" s="833">
        <v>0</v>
      </c>
    </row>
    <row r="247" spans="1:12" x14ac:dyDescent="0.2">
      <c r="A247" s="832" t="s">
        <v>2254</v>
      </c>
      <c r="B247" s="832" t="s">
        <v>524</v>
      </c>
      <c r="F247" s="833">
        <v>0</v>
      </c>
      <c r="G247" s="833">
        <v>4485378.59</v>
      </c>
      <c r="H247" s="833">
        <v>4485378.59</v>
      </c>
      <c r="I247" s="833">
        <v>4485378.59</v>
      </c>
      <c r="J247" s="833">
        <v>4485378.59</v>
      </c>
      <c r="K247" s="833">
        <v>4485378.59</v>
      </c>
      <c r="L247" s="833">
        <v>0</v>
      </c>
    </row>
    <row r="248" spans="1:12" x14ac:dyDescent="0.2">
      <c r="A248" s="832" t="s">
        <v>2345</v>
      </c>
      <c r="B248" s="832" t="s">
        <v>549</v>
      </c>
      <c r="F248" s="833">
        <v>0</v>
      </c>
      <c r="G248" s="833">
        <v>408000</v>
      </c>
      <c r="H248" s="833">
        <v>408000</v>
      </c>
      <c r="I248" s="833">
        <v>400840.62</v>
      </c>
      <c r="J248" s="833">
        <v>400840.62</v>
      </c>
      <c r="K248" s="833">
        <v>400840.62</v>
      </c>
      <c r="L248" s="833">
        <v>7159.38</v>
      </c>
    </row>
    <row r="249" spans="1:12" x14ac:dyDescent="0.2">
      <c r="A249" s="832" t="s">
        <v>2304</v>
      </c>
      <c r="B249" s="832" t="s">
        <v>557</v>
      </c>
      <c r="F249" s="833">
        <v>0</v>
      </c>
      <c r="G249" s="833">
        <v>3277550.28</v>
      </c>
      <c r="H249" s="833">
        <v>3277550.28</v>
      </c>
      <c r="I249" s="833">
        <v>3277550.28</v>
      </c>
      <c r="J249" s="833">
        <v>3277550.28</v>
      </c>
      <c r="K249" s="833">
        <v>3277550.28</v>
      </c>
      <c r="L249" s="833">
        <v>0</v>
      </c>
    </row>
    <row r="250" spans="1:12" x14ac:dyDescent="0.2">
      <c r="E250" s="829" t="s">
        <v>2244</v>
      </c>
      <c r="F250" s="834">
        <v>0</v>
      </c>
      <c r="G250" s="834">
        <v>160043033.58000001</v>
      </c>
      <c r="H250" s="834">
        <v>160043033.58000001</v>
      </c>
      <c r="I250" s="834">
        <v>157621911.91999999</v>
      </c>
      <c r="J250" s="834">
        <v>157621911.91999999</v>
      </c>
      <c r="K250" s="834">
        <v>120619794.01000001</v>
      </c>
      <c r="L250" s="834">
        <v>2421121.66</v>
      </c>
    </row>
    <row r="253" spans="1:12" x14ac:dyDescent="0.2">
      <c r="A253" s="831" t="s">
        <v>2362</v>
      </c>
      <c r="C253" s="831" t="s">
        <v>2361</v>
      </c>
    </row>
    <row r="254" spans="1:12" x14ac:dyDescent="0.2">
      <c r="A254" s="832" t="s">
        <v>2257</v>
      </c>
      <c r="B254" s="832" t="s">
        <v>455</v>
      </c>
      <c r="F254" s="833">
        <v>0</v>
      </c>
      <c r="G254" s="833">
        <v>4946733.3099999996</v>
      </c>
      <c r="H254" s="833">
        <v>4946733.3099999996</v>
      </c>
      <c r="I254" s="833">
        <v>0</v>
      </c>
      <c r="J254" s="833">
        <v>0</v>
      </c>
      <c r="K254" s="833">
        <v>0</v>
      </c>
      <c r="L254" s="833">
        <v>4946733.3099999996</v>
      </c>
    </row>
    <row r="255" spans="1:12" x14ac:dyDescent="0.2">
      <c r="A255" s="832" t="s">
        <v>2308</v>
      </c>
      <c r="B255" s="832" t="s">
        <v>457</v>
      </c>
      <c r="F255" s="833">
        <v>0</v>
      </c>
      <c r="G255" s="833">
        <v>2050000</v>
      </c>
      <c r="H255" s="833">
        <v>2050000</v>
      </c>
      <c r="I255" s="833">
        <v>2050000</v>
      </c>
      <c r="J255" s="833">
        <v>2050000</v>
      </c>
      <c r="K255" s="833">
        <v>2050000</v>
      </c>
      <c r="L255" s="833">
        <v>0</v>
      </c>
    </row>
    <row r="256" spans="1:12" x14ac:dyDescent="0.2">
      <c r="A256" s="832" t="s">
        <v>2246</v>
      </c>
      <c r="B256" s="832" t="s">
        <v>462</v>
      </c>
      <c r="F256" s="833">
        <v>130000000</v>
      </c>
      <c r="G256" s="833">
        <v>-129989350.98</v>
      </c>
      <c r="H256" s="833">
        <v>10649.02</v>
      </c>
      <c r="I256" s="833">
        <v>0</v>
      </c>
      <c r="J256" s="833">
        <v>0</v>
      </c>
      <c r="K256" s="833">
        <v>0</v>
      </c>
      <c r="L256" s="833">
        <v>10649.02</v>
      </c>
    </row>
    <row r="257" spans="1:12" x14ac:dyDescent="0.2">
      <c r="A257" s="832" t="s">
        <v>2312</v>
      </c>
      <c r="B257" s="832" t="s">
        <v>464</v>
      </c>
      <c r="F257" s="833">
        <v>0</v>
      </c>
      <c r="G257" s="833">
        <v>849500</v>
      </c>
      <c r="H257" s="833">
        <v>849500</v>
      </c>
      <c r="I257" s="833">
        <v>849500</v>
      </c>
      <c r="J257" s="833">
        <v>849500</v>
      </c>
      <c r="K257" s="833">
        <v>849500</v>
      </c>
      <c r="L257" s="833">
        <v>0</v>
      </c>
    </row>
    <row r="258" spans="1:12" x14ac:dyDescent="0.2">
      <c r="A258" s="832" t="s">
        <v>2363</v>
      </c>
      <c r="B258" s="832" t="s">
        <v>516</v>
      </c>
      <c r="F258" s="833">
        <v>0</v>
      </c>
      <c r="G258" s="833">
        <v>25000000.550000001</v>
      </c>
      <c r="H258" s="833">
        <v>25000000.550000001</v>
      </c>
      <c r="I258" s="833">
        <v>25000000.550000001</v>
      </c>
      <c r="J258" s="833">
        <v>25000000.550000001</v>
      </c>
      <c r="K258" s="833">
        <v>25000000.550000001</v>
      </c>
      <c r="L258" s="833">
        <v>0</v>
      </c>
    </row>
    <row r="259" spans="1:12" x14ac:dyDescent="0.2">
      <c r="A259" s="832" t="s">
        <v>2334</v>
      </c>
      <c r="B259" s="832" t="s">
        <v>517</v>
      </c>
      <c r="F259" s="833">
        <v>0</v>
      </c>
      <c r="G259" s="833">
        <v>11998719.98</v>
      </c>
      <c r="H259" s="833">
        <v>11998719.98</v>
      </c>
      <c r="I259" s="833">
        <v>11998719.98</v>
      </c>
      <c r="J259" s="833">
        <v>11998719.98</v>
      </c>
      <c r="K259" s="833">
        <v>11998719.98</v>
      </c>
      <c r="L259" s="833">
        <v>0</v>
      </c>
    </row>
    <row r="260" spans="1:12" x14ac:dyDescent="0.2">
      <c r="A260" s="832" t="s">
        <v>2281</v>
      </c>
      <c r="B260" s="832" t="s">
        <v>525</v>
      </c>
      <c r="F260" s="833">
        <v>0</v>
      </c>
      <c r="G260" s="833">
        <v>55570000</v>
      </c>
      <c r="H260" s="833">
        <v>55570000</v>
      </c>
      <c r="I260" s="833">
        <v>55570000</v>
      </c>
      <c r="J260" s="833">
        <v>55570000</v>
      </c>
      <c r="K260" s="833">
        <v>55570000</v>
      </c>
      <c r="L260" s="833">
        <v>0</v>
      </c>
    </row>
    <row r="261" spans="1:12" x14ac:dyDescent="0.2">
      <c r="A261" s="832" t="s">
        <v>2303</v>
      </c>
      <c r="B261" s="832" t="s">
        <v>526</v>
      </c>
      <c r="F261" s="833">
        <v>0</v>
      </c>
      <c r="G261" s="833">
        <v>68243404.549999997</v>
      </c>
      <c r="H261" s="833">
        <v>68243404.549999997</v>
      </c>
      <c r="I261" s="833">
        <v>68243404.549999997</v>
      </c>
      <c r="J261" s="833">
        <v>68243404.549999997</v>
      </c>
      <c r="K261" s="833">
        <v>61501166.159999996</v>
      </c>
      <c r="L261" s="833">
        <v>0</v>
      </c>
    </row>
    <row r="262" spans="1:12" x14ac:dyDescent="0.2">
      <c r="A262" s="832" t="s">
        <v>2261</v>
      </c>
      <c r="B262" s="832" t="s">
        <v>528</v>
      </c>
      <c r="F262" s="833">
        <v>0</v>
      </c>
      <c r="G262" s="833">
        <v>4198813</v>
      </c>
      <c r="H262" s="833">
        <v>4198813</v>
      </c>
      <c r="I262" s="833">
        <v>4198813</v>
      </c>
      <c r="J262" s="833">
        <v>4198813</v>
      </c>
      <c r="K262" s="833">
        <v>4198813</v>
      </c>
      <c r="L262" s="833">
        <v>0</v>
      </c>
    </row>
    <row r="263" spans="1:12" x14ac:dyDescent="0.2">
      <c r="A263" s="832" t="s">
        <v>2263</v>
      </c>
      <c r="B263" s="832" t="s">
        <v>531</v>
      </c>
      <c r="F263" s="833">
        <v>0</v>
      </c>
      <c r="G263" s="833">
        <v>16762712.99</v>
      </c>
      <c r="H263" s="833">
        <v>16762712.99</v>
      </c>
      <c r="I263" s="833">
        <v>16762712.99</v>
      </c>
      <c r="J263" s="833">
        <v>16762712.99</v>
      </c>
      <c r="K263" s="833">
        <v>16762712.99</v>
      </c>
      <c r="L263" s="833">
        <v>0</v>
      </c>
    </row>
    <row r="264" spans="1:12" x14ac:dyDescent="0.2">
      <c r="A264" s="832" t="s">
        <v>2265</v>
      </c>
      <c r="B264" s="832" t="s">
        <v>534</v>
      </c>
      <c r="F264" s="833">
        <v>0</v>
      </c>
      <c r="G264" s="833">
        <v>22184753.460000001</v>
      </c>
      <c r="H264" s="833">
        <v>22184753.460000001</v>
      </c>
      <c r="I264" s="833">
        <v>22184753.460000001</v>
      </c>
      <c r="J264" s="833">
        <v>22184753.460000001</v>
      </c>
      <c r="K264" s="833">
        <v>22184753.460000001</v>
      </c>
      <c r="L264" s="833">
        <v>0</v>
      </c>
    </row>
    <row r="265" spans="1:12" x14ac:dyDescent="0.2">
      <c r="A265" s="832" t="s">
        <v>2266</v>
      </c>
      <c r="B265" s="832" t="s">
        <v>535</v>
      </c>
      <c r="F265" s="833">
        <v>0</v>
      </c>
      <c r="G265" s="833">
        <v>3539068.42</v>
      </c>
      <c r="H265" s="833">
        <v>3539068.42</v>
      </c>
      <c r="I265" s="833">
        <v>3539068.42</v>
      </c>
      <c r="J265" s="833">
        <v>3539068.42</v>
      </c>
      <c r="K265" s="833">
        <v>3539068.42</v>
      </c>
      <c r="L265" s="833">
        <v>0</v>
      </c>
    </row>
    <row r="266" spans="1:12" x14ac:dyDescent="0.2">
      <c r="A266" s="832" t="s">
        <v>2304</v>
      </c>
      <c r="B266" s="832" t="s">
        <v>557</v>
      </c>
      <c r="F266" s="833">
        <v>0</v>
      </c>
      <c r="G266" s="833">
        <v>558816.07999999996</v>
      </c>
      <c r="H266" s="833">
        <v>558816.07999999996</v>
      </c>
      <c r="I266" s="833">
        <v>558816.07999999996</v>
      </c>
      <c r="J266" s="833">
        <v>558816.07999999996</v>
      </c>
      <c r="K266" s="833">
        <v>558816.07999999996</v>
      </c>
      <c r="L266" s="833">
        <v>0</v>
      </c>
    </row>
    <row r="267" spans="1:12" x14ac:dyDescent="0.2">
      <c r="E267" s="829" t="s">
        <v>2244</v>
      </c>
      <c r="F267" s="834">
        <v>130000000</v>
      </c>
      <c r="G267" s="834">
        <v>85913171.359999999</v>
      </c>
      <c r="H267" s="834">
        <v>215913171.36000001</v>
      </c>
      <c r="I267" s="834">
        <v>210955789.03</v>
      </c>
      <c r="J267" s="834">
        <v>210955789.03</v>
      </c>
      <c r="K267" s="834">
        <v>204213550.63999999</v>
      </c>
      <c r="L267" s="834">
        <v>4957382.33</v>
      </c>
    </row>
    <row r="270" spans="1:12" x14ac:dyDescent="0.2">
      <c r="A270" s="831" t="s">
        <v>2364</v>
      </c>
      <c r="C270" s="831" t="s">
        <v>2365</v>
      </c>
    </row>
    <row r="271" spans="1:12" x14ac:dyDescent="0.2">
      <c r="A271" s="832" t="s">
        <v>2246</v>
      </c>
      <c r="B271" s="832" t="s">
        <v>462</v>
      </c>
      <c r="F271" s="833">
        <v>0</v>
      </c>
      <c r="G271" s="833">
        <v>15382.85</v>
      </c>
      <c r="H271" s="833">
        <v>15382.85</v>
      </c>
      <c r="I271" s="833">
        <v>0</v>
      </c>
      <c r="J271" s="833">
        <v>0</v>
      </c>
      <c r="K271" s="833">
        <v>0</v>
      </c>
      <c r="L271" s="833">
        <v>15382.85</v>
      </c>
    </row>
    <row r="272" spans="1:12" x14ac:dyDescent="0.2">
      <c r="E272" s="829" t="s">
        <v>2244</v>
      </c>
      <c r="F272" s="834">
        <v>0</v>
      </c>
      <c r="G272" s="834">
        <v>15382.85</v>
      </c>
      <c r="H272" s="834">
        <v>15382.85</v>
      </c>
      <c r="I272" s="834">
        <v>0</v>
      </c>
      <c r="J272" s="834">
        <v>0</v>
      </c>
      <c r="K272" s="834">
        <v>0</v>
      </c>
      <c r="L272" s="834">
        <v>15382.85</v>
      </c>
    </row>
    <row r="275" spans="1:12" x14ac:dyDescent="0.2">
      <c r="A275" s="831" t="s">
        <v>2366</v>
      </c>
      <c r="C275" s="831" t="s">
        <v>2367</v>
      </c>
    </row>
    <row r="276" spans="1:12" x14ac:dyDescent="0.2">
      <c r="A276" s="832" t="s">
        <v>2246</v>
      </c>
      <c r="B276" s="832" t="s">
        <v>462</v>
      </c>
      <c r="F276" s="833">
        <v>0</v>
      </c>
      <c r="G276" s="833">
        <v>1741.35</v>
      </c>
      <c r="H276" s="833">
        <v>1741.35</v>
      </c>
      <c r="I276" s="833">
        <v>0</v>
      </c>
      <c r="J276" s="833">
        <v>0</v>
      </c>
      <c r="K276" s="833">
        <v>0</v>
      </c>
      <c r="L276" s="833">
        <v>1741.35</v>
      </c>
    </row>
    <row r="277" spans="1:12" x14ac:dyDescent="0.2">
      <c r="E277" s="829" t="s">
        <v>2244</v>
      </c>
      <c r="F277" s="834">
        <v>0</v>
      </c>
      <c r="G277" s="834">
        <v>1741.35</v>
      </c>
      <c r="H277" s="834">
        <v>1741.35</v>
      </c>
      <c r="I277" s="834">
        <v>0</v>
      </c>
      <c r="J277" s="834">
        <v>0</v>
      </c>
      <c r="K277" s="834">
        <v>0</v>
      </c>
      <c r="L277" s="834">
        <v>1741.35</v>
      </c>
    </row>
    <row r="280" spans="1:12" x14ac:dyDescent="0.2">
      <c r="A280" s="831" t="s">
        <v>2368</v>
      </c>
      <c r="C280" s="831" t="s">
        <v>2367</v>
      </c>
    </row>
    <row r="281" spans="1:12" x14ac:dyDescent="0.2">
      <c r="A281" s="832" t="s">
        <v>2246</v>
      </c>
      <c r="B281" s="832" t="s">
        <v>462</v>
      </c>
      <c r="F281" s="833">
        <v>0</v>
      </c>
      <c r="G281" s="833">
        <v>125686276.05</v>
      </c>
      <c r="H281" s="833">
        <v>125686276.05</v>
      </c>
      <c r="I281" s="833">
        <v>0</v>
      </c>
      <c r="J281" s="833">
        <v>0</v>
      </c>
      <c r="K281" s="833">
        <v>0</v>
      </c>
      <c r="L281" s="833">
        <v>125686276.05</v>
      </c>
    </row>
    <row r="282" spans="1:12" x14ac:dyDescent="0.2">
      <c r="A282" s="832" t="s">
        <v>2313</v>
      </c>
      <c r="B282" s="832" t="s">
        <v>465</v>
      </c>
      <c r="F282" s="833">
        <v>0</v>
      </c>
      <c r="G282" s="833">
        <v>72779315</v>
      </c>
      <c r="H282" s="833">
        <v>72779315</v>
      </c>
      <c r="I282" s="833">
        <v>72779315</v>
      </c>
      <c r="J282" s="833">
        <v>72779315</v>
      </c>
      <c r="K282" s="833">
        <v>72779315</v>
      </c>
      <c r="L282" s="833">
        <v>0</v>
      </c>
    </row>
    <row r="283" spans="1:12" x14ac:dyDescent="0.2">
      <c r="A283" s="832" t="s">
        <v>2261</v>
      </c>
      <c r="B283" s="832" t="s">
        <v>528</v>
      </c>
      <c r="F283" s="833">
        <v>0</v>
      </c>
      <c r="G283" s="833">
        <v>4098676</v>
      </c>
      <c r="H283" s="833">
        <v>4098676</v>
      </c>
      <c r="I283" s="833">
        <v>4098676</v>
      </c>
      <c r="J283" s="833">
        <v>4098676</v>
      </c>
      <c r="K283" s="833">
        <v>4098676</v>
      </c>
      <c r="L283" s="833">
        <v>0</v>
      </c>
    </row>
    <row r="284" spans="1:12" x14ac:dyDescent="0.2">
      <c r="A284" s="832" t="s">
        <v>2262</v>
      </c>
      <c r="B284" s="832" t="s">
        <v>530</v>
      </c>
      <c r="F284" s="833">
        <v>0</v>
      </c>
      <c r="G284" s="833">
        <v>4797617.5199999996</v>
      </c>
      <c r="H284" s="833">
        <v>4797617.5199999996</v>
      </c>
      <c r="I284" s="833">
        <v>4797617.5199999996</v>
      </c>
      <c r="J284" s="833">
        <v>4797617.5199999996</v>
      </c>
      <c r="K284" s="833">
        <v>4797617.5199999996</v>
      </c>
      <c r="L284" s="833">
        <v>0</v>
      </c>
    </row>
    <row r="285" spans="1:12" x14ac:dyDescent="0.2">
      <c r="A285" s="832" t="s">
        <v>2263</v>
      </c>
      <c r="B285" s="832" t="s">
        <v>531</v>
      </c>
      <c r="F285" s="833">
        <v>0</v>
      </c>
      <c r="G285" s="833">
        <v>14341718.26</v>
      </c>
      <c r="H285" s="833">
        <v>14341718.26</v>
      </c>
      <c r="I285" s="833">
        <v>14341718.26</v>
      </c>
      <c r="J285" s="833">
        <v>14341718.26</v>
      </c>
      <c r="K285" s="833">
        <v>14341718.26</v>
      </c>
      <c r="L285" s="833">
        <v>0</v>
      </c>
    </row>
    <row r="286" spans="1:12" x14ac:dyDescent="0.2">
      <c r="A286" s="832" t="s">
        <v>2369</v>
      </c>
      <c r="B286" s="832" t="s">
        <v>532</v>
      </c>
      <c r="F286" s="833">
        <v>0</v>
      </c>
      <c r="G286" s="833">
        <v>12563906.98</v>
      </c>
      <c r="H286" s="833">
        <v>12563906.98</v>
      </c>
      <c r="I286" s="833">
        <v>12563906.98</v>
      </c>
      <c r="J286" s="833">
        <v>12563906.98</v>
      </c>
      <c r="K286" s="833">
        <v>12563906.98</v>
      </c>
      <c r="L286" s="833">
        <v>0</v>
      </c>
    </row>
    <row r="287" spans="1:12" x14ac:dyDescent="0.2">
      <c r="A287" s="832" t="s">
        <v>2264</v>
      </c>
      <c r="B287" s="832" t="s">
        <v>533</v>
      </c>
      <c r="F287" s="833">
        <v>0</v>
      </c>
      <c r="G287" s="833">
        <v>28557948.77</v>
      </c>
      <c r="H287" s="833">
        <v>28557948.77</v>
      </c>
      <c r="I287" s="833">
        <v>28557948.77</v>
      </c>
      <c r="J287" s="833">
        <v>28557948.77</v>
      </c>
      <c r="K287" s="833">
        <v>28557948.77</v>
      </c>
      <c r="L287" s="833">
        <v>0</v>
      </c>
    </row>
    <row r="288" spans="1:12" x14ac:dyDescent="0.2">
      <c r="A288" s="832" t="s">
        <v>2265</v>
      </c>
      <c r="B288" s="832" t="s">
        <v>534</v>
      </c>
      <c r="F288" s="833">
        <v>0</v>
      </c>
      <c r="G288" s="833">
        <v>15165465.33</v>
      </c>
      <c r="H288" s="833">
        <v>15165465.33</v>
      </c>
      <c r="I288" s="833">
        <v>15165465.33</v>
      </c>
      <c r="J288" s="833">
        <v>15165465.33</v>
      </c>
      <c r="K288" s="833">
        <v>15165465.33</v>
      </c>
      <c r="L288" s="833">
        <v>0</v>
      </c>
    </row>
    <row r="289" spans="1:12" x14ac:dyDescent="0.2">
      <c r="A289" s="832" t="s">
        <v>2266</v>
      </c>
      <c r="B289" s="832" t="s">
        <v>535</v>
      </c>
      <c r="F289" s="833">
        <v>0</v>
      </c>
      <c r="G289" s="833">
        <v>22009076.09</v>
      </c>
      <c r="H289" s="833">
        <v>22009076.09</v>
      </c>
      <c r="I289" s="833">
        <v>22009076.09</v>
      </c>
      <c r="J289" s="833">
        <v>22009076.09</v>
      </c>
      <c r="K289" s="833">
        <v>22009076.09</v>
      </c>
      <c r="L289" s="833">
        <v>0</v>
      </c>
    </row>
    <row r="290" spans="1:12" x14ac:dyDescent="0.2">
      <c r="E290" s="829" t="s">
        <v>2244</v>
      </c>
      <c r="F290" s="834">
        <v>0</v>
      </c>
      <c r="G290" s="834">
        <v>300000000</v>
      </c>
      <c r="H290" s="834">
        <v>300000000</v>
      </c>
      <c r="I290" s="834">
        <v>174313723.94999999</v>
      </c>
      <c r="J290" s="834">
        <v>174313723.94999999</v>
      </c>
      <c r="K290" s="834">
        <v>174313723.94999999</v>
      </c>
      <c r="L290" s="834">
        <v>125686276.05</v>
      </c>
    </row>
    <row r="293" spans="1:12" x14ac:dyDescent="0.2">
      <c r="A293" s="831" t="s">
        <v>2370</v>
      </c>
      <c r="C293" s="831" t="s">
        <v>2371</v>
      </c>
    </row>
    <row r="294" spans="1:12" x14ac:dyDescent="0.2">
      <c r="A294" s="832" t="s">
        <v>2273</v>
      </c>
      <c r="B294" s="832" t="s">
        <v>515</v>
      </c>
      <c r="F294" s="833">
        <v>0</v>
      </c>
      <c r="G294" s="833">
        <v>248262.66</v>
      </c>
      <c r="H294" s="833">
        <v>248262.66</v>
      </c>
      <c r="I294" s="833">
        <v>0</v>
      </c>
      <c r="J294" s="833">
        <v>0</v>
      </c>
      <c r="K294" s="833">
        <v>0</v>
      </c>
      <c r="L294" s="833">
        <v>248262.66</v>
      </c>
    </row>
    <row r="295" spans="1:12" x14ac:dyDescent="0.2">
      <c r="E295" s="829" t="s">
        <v>2244</v>
      </c>
      <c r="F295" s="834">
        <v>0</v>
      </c>
      <c r="G295" s="834">
        <v>248262.66</v>
      </c>
      <c r="H295" s="834">
        <v>248262.66</v>
      </c>
      <c r="I295" s="834">
        <v>0</v>
      </c>
      <c r="J295" s="834">
        <v>0</v>
      </c>
      <c r="K295" s="834">
        <v>0</v>
      </c>
      <c r="L295" s="834">
        <v>248262.66</v>
      </c>
    </row>
    <row r="298" spans="1:12" x14ac:dyDescent="0.2">
      <c r="A298" s="831" t="s">
        <v>2372</v>
      </c>
      <c r="C298" s="831" t="s">
        <v>2373</v>
      </c>
    </row>
    <row r="299" spans="1:12" x14ac:dyDescent="0.2">
      <c r="A299" s="832" t="s">
        <v>2253</v>
      </c>
      <c r="B299" s="832" t="s">
        <v>501</v>
      </c>
      <c r="F299" s="833">
        <v>0</v>
      </c>
      <c r="G299" s="833">
        <v>786426.92</v>
      </c>
      <c r="H299" s="833">
        <v>786426.92</v>
      </c>
      <c r="I299" s="833">
        <v>315263.7</v>
      </c>
      <c r="J299" s="833">
        <v>315263.7</v>
      </c>
      <c r="K299" s="833">
        <v>315263.7</v>
      </c>
      <c r="L299" s="833">
        <v>471163.22</v>
      </c>
    </row>
    <row r="300" spans="1:12" x14ac:dyDescent="0.2">
      <c r="E300" s="829" t="s">
        <v>2244</v>
      </c>
      <c r="F300" s="834">
        <v>0</v>
      </c>
      <c r="G300" s="834">
        <v>786426.92</v>
      </c>
      <c r="H300" s="834">
        <v>786426.92</v>
      </c>
      <c r="I300" s="834">
        <v>315263.7</v>
      </c>
      <c r="J300" s="834">
        <v>315263.7</v>
      </c>
      <c r="K300" s="834">
        <v>315263.7</v>
      </c>
      <c r="L300" s="834">
        <v>471163.22</v>
      </c>
    </row>
    <row r="303" spans="1:12" x14ac:dyDescent="0.2">
      <c r="A303" s="831" t="s">
        <v>2374</v>
      </c>
      <c r="C303" s="831" t="s">
        <v>2375</v>
      </c>
    </row>
    <row r="304" spans="1:12" x14ac:dyDescent="0.2">
      <c r="A304" s="832" t="s">
        <v>2273</v>
      </c>
      <c r="B304" s="832" t="s">
        <v>515</v>
      </c>
      <c r="F304" s="833">
        <v>0</v>
      </c>
      <c r="G304" s="833">
        <v>300901.84000000003</v>
      </c>
      <c r="H304" s="833">
        <v>300901.84000000003</v>
      </c>
      <c r="I304" s="833">
        <v>300901.84000000003</v>
      </c>
      <c r="J304" s="833">
        <v>300901.84000000003</v>
      </c>
      <c r="K304" s="833">
        <v>300901.84000000003</v>
      </c>
      <c r="L304" s="833">
        <v>0</v>
      </c>
    </row>
    <row r="305" spans="1:12" x14ac:dyDescent="0.2">
      <c r="E305" s="829" t="s">
        <v>2244</v>
      </c>
      <c r="F305" s="834">
        <v>0</v>
      </c>
      <c r="G305" s="834">
        <v>300901.84000000003</v>
      </c>
      <c r="H305" s="834">
        <v>300901.84000000003</v>
      </c>
      <c r="I305" s="834">
        <v>300901.84000000003</v>
      </c>
      <c r="J305" s="834">
        <v>300901.84000000003</v>
      </c>
      <c r="K305" s="834">
        <v>300901.84000000003</v>
      </c>
      <c r="L305" s="834">
        <v>0</v>
      </c>
    </row>
    <row r="308" spans="1:12" x14ac:dyDescent="0.2">
      <c r="A308" s="831" t="s">
        <v>2376</v>
      </c>
      <c r="C308" s="831" t="s">
        <v>2377</v>
      </c>
    </row>
    <row r="309" spans="1:12" x14ac:dyDescent="0.2">
      <c r="A309" s="832" t="s">
        <v>2257</v>
      </c>
      <c r="B309" s="832" t="s">
        <v>455</v>
      </c>
      <c r="F309" s="833">
        <v>0</v>
      </c>
      <c r="G309" s="833">
        <v>56035122.030000001</v>
      </c>
      <c r="H309" s="833">
        <v>56035122.030000001</v>
      </c>
      <c r="I309" s="833">
        <v>55257196.899999999</v>
      </c>
      <c r="J309" s="833">
        <v>55257196.899999999</v>
      </c>
      <c r="K309" s="833">
        <v>55257196.899999999</v>
      </c>
      <c r="L309" s="833">
        <v>777925.13</v>
      </c>
    </row>
    <row r="310" spans="1:12" x14ac:dyDescent="0.2">
      <c r="A310" s="832" t="s">
        <v>2246</v>
      </c>
      <c r="B310" s="832" t="s">
        <v>462</v>
      </c>
      <c r="F310" s="833">
        <v>0</v>
      </c>
      <c r="G310" s="833">
        <v>520465.49</v>
      </c>
      <c r="H310" s="833">
        <v>520465.49</v>
      </c>
      <c r="I310" s="833">
        <v>0</v>
      </c>
      <c r="J310" s="833">
        <v>0</v>
      </c>
      <c r="K310" s="833">
        <v>0</v>
      </c>
      <c r="L310" s="833">
        <v>520465.49</v>
      </c>
    </row>
    <row r="311" spans="1:12" x14ac:dyDescent="0.2">
      <c r="A311" s="832" t="s">
        <v>2378</v>
      </c>
      <c r="B311" s="832" t="s">
        <v>463</v>
      </c>
      <c r="F311" s="833">
        <v>0</v>
      </c>
      <c r="G311" s="833">
        <v>4333634.93</v>
      </c>
      <c r="H311" s="833">
        <v>4333634.93</v>
      </c>
      <c r="I311" s="833">
        <v>4333634.93</v>
      </c>
      <c r="J311" s="833">
        <v>4333634.93</v>
      </c>
      <c r="K311" s="833">
        <v>4333634.93</v>
      </c>
      <c r="L311" s="833">
        <v>0</v>
      </c>
    </row>
    <row r="312" spans="1:12" x14ac:dyDescent="0.2">
      <c r="A312" s="832" t="s">
        <v>2258</v>
      </c>
      <c r="B312" s="832" t="s">
        <v>493</v>
      </c>
      <c r="F312" s="833">
        <v>0</v>
      </c>
      <c r="G312" s="833">
        <v>63561626.409999996</v>
      </c>
      <c r="H312" s="833">
        <v>63561626.409999996</v>
      </c>
      <c r="I312" s="833">
        <v>63561626.409999996</v>
      </c>
      <c r="J312" s="833">
        <v>63561626.409999996</v>
      </c>
      <c r="K312" s="833">
        <v>63561626.409999996</v>
      </c>
      <c r="L312" s="833">
        <v>0</v>
      </c>
    </row>
    <row r="313" spans="1:12" x14ac:dyDescent="0.2">
      <c r="A313" s="832" t="s">
        <v>2253</v>
      </c>
      <c r="B313" s="832" t="s">
        <v>501</v>
      </c>
      <c r="F313" s="833">
        <v>0</v>
      </c>
      <c r="G313" s="833">
        <v>33782405.140000001</v>
      </c>
      <c r="H313" s="833">
        <v>33782405.140000001</v>
      </c>
      <c r="I313" s="833">
        <v>33782405.140000001</v>
      </c>
      <c r="J313" s="833">
        <v>33782405.140000001</v>
      </c>
      <c r="K313" s="833">
        <v>32796393.149999999</v>
      </c>
      <c r="L313" s="833">
        <v>0</v>
      </c>
    </row>
    <row r="314" spans="1:12" x14ac:dyDescent="0.2">
      <c r="A314" s="832" t="s">
        <v>2254</v>
      </c>
      <c r="B314" s="832" t="s">
        <v>524</v>
      </c>
      <c r="F314" s="833">
        <v>0</v>
      </c>
      <c r="G314" s="833">
        <v>24689462.149999999</v>
      </c>
      <c r="H314" s="833">
        <v>24689462.149999999</v>
      </c>
      <c r="I314" s="833">
        <v>24689462.149999999</v>
      </c>
      <c r="J314" s="833">
        <v>24689462.149999999</v>
      </c>
      <c r="K314" s="833">
        <v>24689462.149999999</v>
      </c>
      <c r="L314" s="833">
        <v>0</v>
      </c>
    </row>
    <row r="315" spans="1:12" x14ac:dyDescent="0.2">
      <c r="A315" s="832" t="s">
        <v>2339</v>
      </c>
      <c r="B315" s="832" t="s">
        <v>540</v>
      </c>
      <c r="F315" s="833">
        <v>0</v>
      </c>
      <c r="G315" s="833">
        <v>12597678.01</v>
      </c>
      <c r="H315" s="833">
        <v>12597678.01</v>
      </c>
      <c r="I315" s="833">
        <v>12597678.01</v>
      </c>
      <c r="J315" s="833">
        <v>12597678.01</v>
      </c>
      <c r="K315" s="833">
        <v>12597678.01</v>
      </c>
      <c r="L315" s="833">
        <v>0</v>
      </c>
    </row>
    <row r="316" spans="1:12" x14ac:dyDescent="0.2">
      <c r="E316" s="829" t="s">
        <v>2244</v>
      </c>
      <c r="F316" s="834">
        <v>0</v>
      </c>
      <c r="G316" s="834">
        <v>195520394.16</v>
      </c>
      <c r="H316" s="834">
        <v>195520394.16</v>
      </c>
      <c r="I316" s="834">
        <v>194222003.53999999</v>
      </c>
      <c r="J316" s="834">
        <v>194222003.53999999</v>
      </c>
      <c r="K316" s="834">
        <v>193235991.55000001</v>
      </c>
      <c r="L316" s="834">
        <v>1298390.6200000001</v>
      </c>
    </row>
    <row r="319" spans="1:12" x14ac:dyDescent="0.2">
      <c r="A319" s="831" t="s">
        <v>2379</v>
      </c>
      <c r="C319" s="831" t="s">
        <v>2380</v>
      </c>
    </row>
    <row r="320" spans="1:12" x14ac:dyDescent="0.2">
      <c r="A320" s="832" t="s">
        <v>2257</v>
      </c>
      <c r="B320" s="832" t="s">
        <v>455</v>
      </c>
      <c r="F320" s="833">
        <v>0</v>
      </c>
      <c r="G320" s="833">
        <v>21368044.870000001</v>
      </c>
      <c r="H320" s="833">
        <v>21368044.870000001</v>
      </c>
      <c r="I320" s="833">
        <v>19347548.460000001</v>
      </c>
      <c r="J320" s="833">
        <v>19347548.460000001</v>
      </c>
      <c r="K320" s="833">
        <v>18607877.100000001</v>
      </c>
      <c r="L320" s="833">
        <v>2020496.41</v>
      </c>
    </row>
    <row r="321" spans="1:12" x14ac:dyDescent="0.2">
      <c r="A321" s="832" t="s">
        <v>2310</v>
      </c>
      <c r="B321" s="832" t="s">
        <v>460</v>
      </c>
      <c r="F321" s="833">
        <v>0</v>
      </c>
      <c r="G321" s="833">
        <v>2986375</v>
      </c>
      <c r="H321" s="833">
        <v>2986375</v>
      </c>
      <c r="I321" s="833">
        <v>2986375</v>
      </c>
      <c r="J321" s="833">
        <v>2986375</v>
      </c>
      <c r="K321" s="833">
        <v>2986375</v>
      </c>
      <c r="L321" s="833">
        <v>0</v>
      </c>
    </row>
    <row r="322" spans="1:12" x14ac:dyDescent="0.2">
      <c r="A322" s="832" t="s">
        <v>2246</v>
      </c>
      <c r="B322" s="832" t="s">
        <v>462</v>
      </c>
      <c r="F322" s="833">
        <v>0</v>
      </c>
      <c r="G322" s="833">
        <v>1476.89</v>
      </c>
      <c r="H322" s="833">
        <v>1476.89</v>
      </c>
      <c r="I322" s="833">
        <v>0</v>
      </c>
      <c r="J322" s="833">
        <v>0</v>
      </c>
      <c r="K322" s="833">
        <v>0</v>
      </c>
      <c r="L322" s="833">
        <v>1476.89</v>
      </c>
    </row>
    <row r="323" spans="1:12" x14ac:dyDescent="0.2">
      <c r="A323" s="832" t="s">
        <v>2312</v>
      </c>
      <c r="B323" s="832" t="s">
        <v>464</v>
      </c>
      <c r="F323" s="833">
        <v>0</v>
      </c>
      <c r="G323" s="833">
        <v>50000</v>
      </c>
      <c r="H323" s="833">
        <v>50000</v>
      </c>
      <c r="I323" s="833">
        <v>50000</v>
      </c>
      <c r="J323" s="833">
        <v>50000</v>
      </c>
      <c r="K323" s="833">
        <v>50000</v>
      </c>
      <c r="L323" s="833">
        <v>0</v>
      </c>
    </row>
    <row r="324" spans="1:12" x14ac:dyDescent="0.2">
      <c r="A324" s="832" t="s">
        <v>2287</v>
      </c>
      <c r="B324" s="832" t="s">
        <v>473</v>
      </c>
      <c r="F324" s="833">
        <v>0</v>
      </c>
      <c r="G324" s="833">
        <v>209206.72</v>
      </c>
      <c r="H324" s="833">
        <v>209206.72</v>
      </c>
      <c r="I324" s="833">
        <v>209206.72</v>
      </c>
      <c r="J324" s="833">
        <v>209206.72</v>
      </c>
      <c r="K324" s="833">
        <v>209206.72</v>
      </c>
      <c r="L324" s="833">
        <v>0</v>
      </c>
    </row>
    <row r="325" spans="1:12" x14ac:dyDescent="0.2">
      <c r="A325" s="832" t="s">
        <v>2303</v>
      </c>
      <c r="B325" s="832" t="s">
        <v>526</v>
      </c>
      <c r="F325" s="833">
        <v>0</v>
      </c>
      <c r="G325" s="833">
        <v>11369.19</v>
      </c>
      <c r="H325" s="833">
        <v>11369.19</v>
      </c>
      <c r="I325" s="833">
        <v>11369.19</v>
      </c>
      <c r="J325" s="833">
        <v>11369.19</v>
      </c>
      <c r="K325" s="833">
        <v>0</v>
      </c>
      <c r="L325" s="833">
        <v>0</v>
      </c>
    </row>
    <row r="326" spans="1:12" x14ac:dyDescent="0.2">
      <c r="A326" s="832" t="s">
        <v>2381</v>
      </c>
      <c r="B326" s="832" t="s">
        <v>560</v>
      </c>
      <c r="F326" s="833">
        <v>0</v>
      </c>
      <c r="G326" s="833">
        <v>6560.52</v>
      </c>
      <c r="H326" s="833">
        <v>6560.52</v>
      </c>
      <c r="I326" s="833">
        <v>6560.52</v>
      </c>
      <c r="J326" s="833">
        <v>6560.52</v>
      </c>
      <c r="K326" s="833">
        <v>6560.52</v>
      </c>
      <c r="L326" s="833">
        <v>0</v>
      </c>
    </row>
    <row r="327" spans="1:12" x14ac:dyDescent="0.2">
      <c r="E327" s="829" t="s">
        <v>2244</v>
      </c>
      <c r="F327" s="834">
        <v>0</v>
      </c>
      <c r="G327" s="834">
        <v>24633033.190000001</v>
      </c>
      <c r="H327" s="834">
        <v>24633033.190000001</v>
      </c>
      <c r="I327" s="834">
        <v>22611059.890000001</v>
      </c>
      <c r="J327" s="834">
        <v>22611059.890000001</v>
      </c>
      <c r="K327" s="834">
        <v>21860019.34</v>
      </c>
      <c r="L327" s="834">
        <v>2021973.3</v>
      </c>
    </row>
    <row r="330" spans="1:12" x14ac:dyDescent="0.2">
      <c r="A330" s="831" t="s">
        <v>2382</v>
      </c>
      <c r="C330" s="831" t="s">
        <v>2383</v>
      </c>
    </row>
    <row r="331" spans="1:12" x14ac:dyDescent="0.2">
      <c r="A331" s="832" t="s">
        <v>2307</v>
      </c>
      <c r="B331" s="832" t="s">
        <v>454</v>
      </c>
      <c r="F331" s="833">
        <v>0</v>
      </c>
      <c r="G331" s="833">
        <v>137512693.99000001</v>
      </c>
      <c r="H331" s="833">
        <v>137512693.99000001</v>
      </c>
      <c r="I331" s="833">
        <v>137512693.99000001</v>
      </c>
      <c r="J331" s="833">
        <v>137512693.99000001</v>
      </c>
      <c r="K331" s="833">
        <v>137449518.13</v>
      </c>
      <c r="L331" s="833">
        <v>0</v>
      </c>
    </row>
    <row r="332" spans="1:12" x14ac:dyDescent="0.2">
      <c r="A332" s="832" t="s">
        <v>2243</v>
      </c>
      <c r="B332" s="832" t="s">
        <v>458</v>
      </c>
      <c r="F332" s="833">
        <v>0</v>
      </c>
      <c r="G332" s="833">
        <v>8568113.5</v>
      </c>
      <c r="H332" s="833">
        <v>8568113.5</v>
      </c>
      <c r="I332" s="833">
        <v>8568113.5</v>
      </c>
      <c r="J332" s="833">
        <v>8568113.5</v>
      </c>
      <c r="K332" s="833">
        <v>8568113.5</v>
      </c>
      <c r="L332" s="833">
        <v>0</v>
      </c>
    </row>
    <row r="333" spans="1:12" x14ac:dyDescent="0.2">
      <c r="A333" s="832" t="s">
        <v>2311</v>
      </c>
      <c r="B333" s="832" t="s">
        <v>461</v>
      </c>
      <c r="F333" s="833">
        <v>0</v>
      </c>
      <c r="G333" s="833">
        <v>69087246.400000006</v>
      </c>
      <c r="H333" s="833">
        <v>69087246.400000006</v>
      </c>
      <c r="I333" s="833">
        <v>69087246.400000006</v>
      </c>
      <c r="J333" s="833">
        <v>69087246.400000006</v>
      </c>
      <c r="K333" s="833">
        <v>69087246.400000006</v>
      </c>
      <c r="L333" s="833">
        <v>0</v>
      </c>
    </row>
    <row r="334" spans="1:12" x14ac:dyDescent="0.2">
      <c r="A334" s="832" t="s">
        <v>2246</v>
      </c>
      <c r="B334" s="832" t="s">
        <v>462</v>
      </c>
      <c r="F334" s="833">
        <v>0</v>
      </c>
      <c r="G334" s="833">
        <v>3318.48</v>
      </c>
      <c r="H334" s="833">
        <v>3318.48</v>
      </c>
      <c r="I334" s="833">
        <v>0</v>
      </c>
      <c r="J334" s="833">
        <v>0</v>
      </c>
      <c r="K334" s="833">
        <v>0</v>
      </c>
      <c r="L334" s="833">
        <v>3318.48</v>
      </c>
    </row>
    <row r="335" spans="1:12" x14ac:dyDescent="0.2">
      <c r="A335" s="832" t="s">
        <v>2312</v>
      </c>
      <c r="B335" s="832" t="s">
        <v>464</v>
      </c>
      <c r="F335" s="833">
        <v>0</v>
      </c>
      <c r="G335" s="833">
        <v>109153715.27</v>
      </c>
      <c r="H335" s="833">
        <v>109153715.27</v>
      </c>
      <c r="I335" s="833">
        <v>109153715.27</v>
      </c>
      <c r="J335" s="833">
        <v>109153715.27</v>
      </c>
      <c r="K335" s="833">
        <v>109153715.27</v>
      </c>
      <c r="L335" s="833">
        <v>0</v>
      </c>
    </row>
    <row r="336" spans="1:12" x14ac:dyDescent="0.2">
      <c r="A336" s="832" t="s">
        <v>2317</v>
      </c>
      <c r="B336" s="832" t="s">
        <v>472</v>
      </c>
      <c r="F336" s="833">
        <v>0</v>
      </c>
      <c r="G336" s="833">
        <v>445082.3</v>
      </c>
      <c r="H336" s="833">
        <v>445082.3</v>
      </c>
      <c r="I336" s="833">
        <v>445082.3</v>
      </c>
      <c r="J336" s="833">
        <v>445082.3</v>
      </c>
      <c r="K336" s="833">
        <v>445082.3</v>
      </c>
      <c r="L336" s="833">
        <v>0</v>
      </c>
    </row>
    <row r="337" spans="1:12" x14ac:dyDescent="0.2">
      <c r="A337" s="832" t="s">
        <v>2251</v>
      </c>
      <c r="B337" s="832" t="s">
        <v>474</v>
      </c>
      <c r="F337" s="833">
        <v>0</v>
      </c>
      <c r="G337" s="833">
        <v>1163460.8</v>
      </c>
      <c r="H337" s="833">
        <v>1163460.8</v>
      </c>
      <c r="I337" s="833">
        <v>1163460.8</v>
      </c>
      <c r="J337" s="833">
        <v>1163460.8</v>
      </c>
      <c r="K337" s="833">
        <v>1163460.8</v>
      </c>
      <c r="L337" s="833">
        <v>0</v>
      </c>
    </row>
    <row r="338" spans="1:12" x14ac:dyDescent="0.2">
      <c r="A338" s="832" t="s">
        <v>2325</v>
      </c>
      <c r="B338" s="832" t="s">
        <v>489</v>
      </c>
      <c r="F338" s="833">
        <v>0</v>
      </c>
      <c r="G338" s="833">
        <v>73443260.879999995</v>
      </c>
      <c r="H338" s="833">
        <v>73443260.879999995</v>
      </c>
      <c r="I338" s="833">
        <v>73443260.879999995</v>
      </c>
      <c r="J338" s="833">
        <v>73443260.879999995</v>
      </c>
      <c r="K338" s="833">
        <v>73443260.879999995</v>
      </c>
      <c r="L338" s="833">
        <v>0</v>
      </c>
    </row>
    <row r="339" spans="1:12" x14ac:dyDescent="0.2">
      <c r="A339" s="832" t="s">
        <v>2339</v>
      </c>
      <c r="B339" s="832" t="s">
        <v>540</v>
      </c>
      <c r="F339" s="833">
        <v>0</v>
      </c>
      <c r="G339" s="833">
        <v>45506.7</v>
      </c>
      <c r="H339" s="833">
        <v>45506.7</v>
      </c>
      <c r="I339" s="833">
        <v>45506.7</v>
      </c>
      <c r="J339" s="833">
        <v>45506.7</v>
      </c>
      <c r="K339" s="833">
        <v>45506.7</v>
      </c>
      <c r="L339" s="833">
        <v>0</v>
      </c>
    </row>
    <row r="340" spans="1:12" x14ac:dyDescent="0.2">
      <c r="A340" s="832" t="s">
        <v>2340</v>
      </c>
      <c r="B340" s="832" t="s">
        <v>541</v>
      </c>
      <c r="F340" s="833">
        <v>0</v>
      </c>
      <c r="G340" s="833">
        <v>66456.350000000006</v>
      </c>
      <c r="H340" s="833">
        <v>66456.350000000006</v>
      </c>
      <c r="I340" s="833">
        <v>66456.350000000006</v>
      </c>
      <c r="J340" s="833">
        <v>66456.350000000006</v>
      </c>
      <c r="K340" s="833">
        <v>66456.350000000006</v>
      </c>
      <c r="L340" s="833">
        <v>0</v>
      </c>
    </row>
    <row r="341" spans="1:12" x14ac:dyDescent="0.2">
      <c r="A341" s="832" t="s">
        <v>2342</v>
      </c>
      <c r="B341" s="832" t="s">
        <v>544</v>
      </c>
      <c r="F341" s="833">
        <v>0</v>
      </c>
      <c r="G341" s="833">
        <v>79873.259999999995</v>
      </c>
      <c r="H341" s="833">
        <v>79873.259999999995</v>
      </c>
      <c r="I341" s="833">
        <v>79873.259999999995</v>
      </c>
      <c r="J341" s="833">
        <v>79873.259999999995</v>
      </c>
      <c r="K341" s="833">
        <v>79873.259999999995</v>
      </c>
      <c r="L341" s="833">
        <v>0</v>
      </c>
    </row>
    <row r="342" spans="1:12" x14ac:dyDescent="0.2">
      <c r="A342" s="832" t="s">
        <v>2346</v>
      </c>
      <c r="B342" s="832" t="s">
        <v>550</v>
      </c>
      <c r="F342" s="833">
        <v>0</v>
      </c>
      <c r="G342" s="833">
        <v>21228.36</v>
      </c>
      <c r="H342" s="833">
        <v>21228.36</v>
      </c>
      <c r="I342" s="833">
        <v>21228.36</v>
      </c>
      <c r="J342" s="833">
        <v>21228.36</v>
      </c>
      <c r="K342" s="833">
        <v>21228.36</v>
      </c>
      <c r="L342" s="833">
        <v>0</v>
      </c>
    </row>
    <row r="343" spans="1:12" x14ac:dyDescent="0.2">
      <c r="A343" s="832" t="s">
        <v>2348</v>
      </c>
      <c r="B343" s="832" t="s">
        <v>555</v>
      </c>
      <c r="F343" s="833">
        <v>0</v>
      </c>
      <c r="G343" s="833">
        <v>386541.5</v>
      </c>
      <c r="H343" s="833">
        <v>386541.5</v>
      </c>
      <c r="I343" s="833">
        <v>386541.5</v>
      </c>
      <c r="J343" s="833">
        <v>386541.5</v>
      </c>
      <c r="K343" s="833">
        <v>386541.5</v>
      </c>
      <c r="L343" s="833">
        <v>0</v>
      </c>
    </row>
    <row r="344" spans="1:12" x14ac:dyDescent="0.2">
      <c r="A344" s="832" t="s">
        <v>2304</v>
      </c>
      <c r="B344" s="832" t="s">
        <v>557</v>
      </c>
      <c r="F344" s="833">
        <v>0</v>
      </c>
      <c r="G344" s="833">
        <v>23502.21</v>
      </c>
      <c r="H344" s="833">
        <v>23502.21</v>
      </c>
      <c r="I344" s="833">
        <v>23502.21</v>
      </c>
      <c r="J344" s="833">
        <v>23502.21</v>
      </c>
      <c r="K344" s="833">
        <v>23502.21</v>
      </c>
      <c r="L344" s="833">
        <v>0</v>
      </c>
    </row>
    <row r="345" spans="1:12" x14ac:dyDescent="0.2">
      <c r="E345" s="829" t="s">
        <v>2244</v>
      </c>
      <c r="F345" s="834">
        <v>0</v>
      </c>
      <c r="G345" s="834">
        <v>400000000</v>
      </c>
      <c r="H345" s="834">
        <v>400000000</v>
      </c>
      <c r="I345" s="834">
        <v>399996681.51999998</v>
      </c>
      <c r="J345" s="834">
        <v>399996681.51999998</v>
      </c>
      <c r="K345" s="834">
        <v>399933505.66000003</v>
      </c>
      <c r="L345" s="834">
        <v>3318.48</v>
      </c>
    </row>
    <row r="348" spans="1:12" x14ac:dyDescent="0.2">
      <c r="A348" s="831" t="s">
        <v>2384</v>
      </c>
      <c r="C348" s="831" t="s">
        <v>2385</v>
      </c>
    </row>
    <row r="349" spans="1:12" x14ac:dyDescent="0.2">
      <c r="A349" s="832" t="s">
        <v>2298</v>
      </c>
      <c r="B349" s="832" t="s">
        <v>452</v>
      </c>
      <c r="F349" s="833">
        <v>0</v>
      </c>
      <c r="G349" s="833">
        <v>20853160.960000001</v>
      </c>
      <c r="H349" s="833">
        <v>20853160.960000001</v>
      </c>
      <c r="I349" s="833">
        <v>20853160.960000001</v>
      </c>
      <c r="J349" s="833">
        <v>20853160.960000001</v>
      </c>
      <c r="K349" s="833">
        <v>20853160.960000001</v>
      </c>
      <c r="L349" s="833">
        <v>0</v>
      </c>
    </row>
    <row r="350" spans="1:12" x14ac:dyDescent="0.2">
      <c r="A350" s="832" t="s">
        <v>2306</v>
      </c>
      <c r="B350" s="832" t="s">
        <v>453</v>
      </c>
      <c r="F350" s="833">
        <v>0</v>
      </c>
      <c r="G350" s="833">
        <v>42223922.350000001</v>
      </c>
      <c r="H350" s="833">
        <v>42223922.350000001</v>
      </c>
      <c r="I350" s="833">
        <v>42223922.350000001</v>
      </c>
      <c r="J350" s="833">
        <v>42223922.350000001</v>
      </c>
      <c r="K350" s="833">
        <v>41625454.350000001</v>
      </c>
      <c r="L350" s="833">
        <v>0</v>
      </c>
    </row>
    <row r="351" spans="1:12" x14ac:dyDescent="0.2">
      <c r="A351" s="832" t="s">
        <v>2257</v>
      </c>
      <c r="B351" s="832" t="s">
        <v>455</v>
      </c>
      <c r="F351" s="833">
        <v>0</v>
      </c>
      <c r="G351" s="833">
        <v>36009978.25</v>
      </c>
      <c r="H351" s="833">
        <v>36009978.25</v>
      </c>
      <c r="I351" s="833">
        <v>36009978.25</v>
      </c>
      <c r="J351" s="833">
        <v>36009978.25</v>
      </c>
      <c r="K351" s="833">
        <v>36009978.25</v>
      </c>
      <c r="L351" s="833">
        <v>0</v>
      </c>
    </row>
    <row r="352" spans="1:12" x14ac:dyDescent="0.2">
      <c r="A352" s="832" t="s">
        <v>2299</v>
      </c>
      <c r="B352" s="832" t="s">
        <v>456</v>
      </c>
      <c r="F352" s="833">
        <v>0</v>
      </c>
      <c r="G352" s="833">
        <v>18186386.550000001</v>
      </c>
      <c r="H352" s="833">
        <v>18186386.550000001</v>
      </c>
      <c r="I352" s="833">
        <v>18186386.550000001</v>
      </c>
      <c r="J352" s="833">
        <v>18186386.550000001</v>
      </c>
      <c r="K352" s="833">
        <v>18186386.550000001</v>
      </c>
      <c r="L352" s="833">
        <v>0</v>
      </c>
    </row>
    <row r="353" spans="1:12" x14ac:dyDescent="0.2">
      <c r="A353" s="832" t="s">
        <v>2308</v>
      </c>
      <c r="B353" s="832" t="s">
        <v>457</v>
      </c>
      <c r="F353" s="833">
        <v>0</v>
      </c>
      <c r="G353" s="833">
        <v>23395952.649999999</v>
      </c>
      <c r="H353" s="833">
        <v>23395952.649999999</v>
      </c>
      <c r="I353" s="833">
        <v>23395952.649999999</v>
      </c>
      <c r="J353" s="833">
        <v>23395952.649999999</v>
      </c>
      <c r="K353" s="833">
        <v>23395952.649999999</v>
      </c>
      <c r="L353" s="833">
        <v>0</v>
      </c>
    </row>
    <row r="354" spans="1:12" x14ac:dyDescent="0.2">
      <c r="A354" s="832" t="s">
        <v>2309</v>
      </c>
      <c r="B354" s="832" t="s">
        <v>459</v>
      </c>
      <c r="F354" s="833">
        <v>0</v>
      </c>
      <c r="G354" s="833">
        <v>3247773.6</v>
      </c>
      <c r="H354" s="833">
        <v>3247773.6</v>
      </c>
      <c r="I354" s="833">
        <v>3247773.6</v>
      </c>
      <c r="J354" s="833">
        <v>3247773.6</v>
      </c>
      <c r="K354" s="833">
        <v>3247773.6</v>
      </c>
      <c r="L354" s="833">
        <v>0</v>
      </c>
    </row>
    <row r="355" spans="1:12" x14ac:dyDescent="0.2">
      <c r="A355" s="832" t="s">
        <v>2310</v>
      </c>
      <c r="B355" s="832" t="s">
        <v>460</v>
      </c>
      <c r="F355" s="833">
        <v>0</v>
      </c>
      <c r="G355" s="833">
        <v>40336300.299999997</v>
      </c>
      <c r="H355" s="833">
        <v>40336300.299999997</v>
      </c>
      <c r="I355" s="833">
        <v>40336300.299999997</v>
      </c>
      <c r="J355" s="833">
        <v>40336300.299999997</v>
      </c>
      <c r="K355" s="833">
        <v>40336300.299999997</v>
      </c>
      <c r="L355" s="833">
        <v>0</v>
      </c>
    </row>
    <row r="356" spans="1:12" x14ac:dyDescent="0.2">
      <c r="A356" s="832" t="s">
        <v>2246</v>
      </c>
      <c r="B356" s="832" t="s">
        <v>462</v>
      </c>
      <c r="F356" s="833">
        <v>0</v>
      </c>
      <c r="G356" s="833">
        <v>86309.54</v>
      </c>
      <c r="H356" s="833">
        <v>86309.54</v>
      </c>
      <c r="I356" s="833">
        <v>0</v>
      </c>
      <c r="J356" s="833">
        <v>0</v>
      </c>
      <c r="K356" s="833">
        <v>0</v>
      </c>
      <c r="L356" s="833">
        <v>86309.54</v>
      </c>
    </row>
    <row r="357" spans="1:12" x14ac:dyDescent="0.2">
      <c r="A357" s="832" t="s">
        <v>2269</v>
      </c>
      <c r="B357" s="832" t="s">
        <v>466</v>
      </c>
      <c r="F357" s="833">
        <v>0</v>
      </c>
      <c r="G357" s="833">
        <v>14141898.1</v>
      </c>
      <c r="H357" s="833">
        <v>14141898.1</v>
      </c>
      <c r="I357" s="833">
        <v>14141898.1</v>
      </c>
      <c r="J357" s="833">
        <v>14141898.1</v>
      </c>
      <c r="K357" s="833">
        <v>14141898.1</v>
      </c>
      <c r="L357" s="833">
        <v>0</v>
      </c>
    </row>
    <row r="358" spans="1:12" x14ac:dyDescent="0.2">
      <c r="A358" s="832" t="s">
        <v>2300</v>
      </c>
      <c r="B358" s="832" t="s">
        <v>475</v>
      </c>
      <c r="F358" s="833">
        <v>0</v>
      </c>
      <c r="G358" s="833">
        <v>24376403.850000001</v>
      </c>
      <c r="H358" s="833">
        <v>24376403.850000001</v>
      </c>
      <c r="I358" s="833">
        <v>24376403.850000001</v>
      </c>
      <c r="J358" s="833">
        <v>24376403.850000001</v>
      </c>
      <c r="K358" s="833">
        <v>24376403.850000001</v>
      </c>
      <c r="L358" s="833">
        <v>0</v>
      </c>
    </row>
    <row r="359" spans="1:12" x14ac:dyDescent="0.2">
      <c r="A359" s="832" t="s">
        <v>2252</v>
      </c>
      <c r="B359" s="832" t="s">
        <v>478</v>
      </c>
      <c r="F359" s="833">
        <v>0</v>
      </c>
      <c r="G359" s="833">
        <v>3560264.6</v>
      </c>
      <c r="H359" s="833">
        <v>3560264.6</v>
      </c>
      <c r="I359" s="833">
        <v>3560264.6</v>
      </c>
      <c r="J359" s="833">
        <v>3560264.6</v>
      </c>
      <c r="K359" s="833">
        <v>3560264.6</v>
      </c>
      <c r="L359" s="833">
        <v>0</v>
      </c>
    </row>
    <row r="360" spans="1:12" x14ac:dyDescent="0.2">
      <c r="A360" s="832" t="s">
        <v>2258</v>
      </c>
      <c r="B360" s="832" t="s">
        <v>493</v>
      </c>
      <c r="F360" s="833">
        <v>0</v>
      </c>
      <c r="G360" s="833">
        <v>1301356.31</v>
      </c>
      <c r="H360" s="833">
        <v>1301356.31</v>
      </c>
      <c r="I360" s="833">
        <v>1301356.31</v>
      </c>
      <c r="J360" s="833">
        <v>1301356.31</v>
      </c>
      <c r="K360" s="833">
        <v>1301356.31</v>
      </c>
      <c r="L360" s="833">
        <v>0</v>
      </c>
    </row>
    <row r="361" spans="1:12" x14ac:dyDescent="0.2">
      <c r="A361" s="832" t="s">
        <v>2275</v>
      </c>
      <c r="B361" s="832" t="s">
        <v>502</v>
      </c>
      <c r="F361" s="833">
        <v>0</v>
      </c>
      <c r="G361" s="833">
        <v>30723.35</v>
      </c>
      <c r="H361" s="833">
        <v>30723.35</v>
      </c>
      <c r="I361" s="833">
        <v>30723.35</v>
      </c>
      <c r="J361" s="833">
        <v>30723.35</v>
      </c>
      <c r="K361" s="833">
        <v>30723.35</v>
      </c>
      <c r="L361" s="833">
        <v>0</v>
      </c>
    </row>
    <row r="362" spans="1:12" x14ac:dyDescent="0.2">
      <c r="A362" s="832" t="s">
        <v>2329</v>
      </c>
      <c r="B362" s="832" t="s">
        <v>509</v>
      </c>
      <c r="F362" s="833">
        <v>0</v>
      </c>
      <c r="G362" s="833">
        <v>94179.23</v>
      </c>
      <c r="H362" s="833">
        <v>94179.23</v>
      </c>
      <c r="I362" s="833">
        <v>94179.23</v>
      </c>
      <c r="J362" s="833">
        <v>94179.23</v>
      </c>
      <c r="K362" s="833">
        <v>94179.23</v>
      </c>
      <c r="L362" s="833">
        <v>0</v>
      </c>
    </row>
    <row r="363" spans="1:12" x14ac:dyDescent="0.2">
      <c r="A363" s="832" t="s">
        <v>2331</v>
      </c>
      <c r="B363" s="832" t="s">
        <v>511</v>
      </c>
      <c r="F363" s="833">
        <v>0</v>
      </c>
      <c r="G363" s="833">
        <v>34789.57</v>
      </c>
      <c r="H363" s="833">
        <v>34789.57</v>
      </c>
      <c r="I363" s="833">
        <v>34789.57</v>
      </c>
      <c r="J363" s="833">
        <v>34789.57</v>
      </c>
      <c r="K363" s="833">
        <v>34789.57</v>
      </c>
      <c r="L363" s="833">
        <v>0</v>
      </c>
    </row>
    <row r="364" spans="1:12" x14ac:dyDescent="0.2">
      <c r="A364" s="832" t="s">
        <v>2273</v>
      </c>
      <c r="B364" s="832" t="s">
        <v>515</v>
      </c>
      <c r="F364" s="833">
        <v>0</v>
      </c>
      <c r="G364" s="833">
        <v>44137.99</v>
      </c>
      <c r="H364" s="833">
        <v>44137.99</v>
      </c>
      <c r="I364" s="833">
        <v>44137.99</v>
      </c>
      <c r="J364" s="833">
        <v>44137.99</v>
      </c>
      <c r="K364" s="833">
        <v>0</v>
      </c>
      <c r="L364" s="833">
        <v>0</v>
      </c>
    </row>
    <row r="365" spans="1:12" x14ac:dyDescent="0.2">
      <c r="A365" s="832" t="s">
        <v>2337</v>
      </c>
      <c r="B365" s="832" t="s">
        <v>520</v>
      </c>
      <c r="F365" s="833">
        <v>0</v>
      </c>
      <c r="G365" s="833">
        <v>63933</v>
      </c>
      <c r="H365" s="833">
        <v>63933</v>
      </c>
      <c r="I365" s="833">
        <v>63933</v>
      </c>
      <c r="J365" s="833">
        <v>63933</v>
      </c>
      <c r="K365" s="833">
        <v>63933</v>
      </c>
      <c r="L365" s="833">
        <v>0</v>
      </c>
    </row>
    <row r="366" spans="1:12" x14ac:dyDescent="0.2">
      <c r="A366" s="832" t="s">
        <v>2303</v>
      </c>
      <c r="B366" s="832" t="s">
        <v>526</v>
      </c>
      <c r="F366" s="833">
        <v>0</v>
      </c>
      <c r="G366" s="833">
        <v>2012529.8</v>
      </c>
      <c r="H366" s="833">
        <v>2012529.8</v>
      </c>
      <c r="I366" s="833">
        <v>2012529.8</v>
      </c>
      <c r="J366" s="833">
        <v>2012529.8</v>
      </c>
      <c r="K366" s="833">
        <v>2007360.56</v>
      </c>
      <c r="L366" s="833">
        <v>0</v>
      </c>
    </row>
    <row r="367" spans="1:12" x14ac:dyDescent="0.2">
      <c r="E367" s="829" t="s">
        <v>2244</v>
      </c>
      <c r="F367" s="834">
        <v>0</v>
      </c>
      <c r="G367" s="834">
        <v>230000000</v>
      </c>
      <c r="H367" s="834">
        <v>230000000</v>
      </c>
      <c r="I367" s="834">
        <v>229913690.46000001</v>
      </c>
      <c r="J367" s="834">
        <v>229913690.46000001</v>
      </c>
      <c r="K367" s="834">
        <v>229265915.22999999</v>
      </c>
      <c r="L367" s="834">
        <v>86309.54</v>
      </c>
    </row>
    <row r="370" spans="1:12" x14ac:dyDescent="0.2">
      <c r="A370" s="831" t="s">
        <v>2386</v>
      </c>
      <c r="C370" s="831" t="s">
        <v>2387</v>
      </c>
    </row>
    <row r="371" spans="1:12" x14ac:dyDescent="0.2">
      <c r="A371" s="832" t="s">
        <v>2311</v>
      </c>
      <c r="B371" s="832" t="s">
        <v>461</v>
      </c>
      <c r="F371" s="833">
        <v>0</v>
      </c>
      <c r="G371" s="833">
        <v>589570</v>
      </c>
      <c r="H371" s="833">
        <v>589570</v>
      </c>
      <c r="I371" s="833">
        <v>589570</v>
      </c>
      <c r="J371" s="833">
        <v>589570</v>
      </c>
      <c r="K371" s="833">
        <v>589570</v>
      </c>
      <c r="L371" s="833">
        <v>0</v>
      </c>
    </row>
    <row r="372" spans="1:12" x14ac:dyDescent="0.2">
      <c r="A372" s="832" t="s">
        <v>2246</v>
      </c>
      <c r="B372" s="832" t="s">
        <v>462</v>
      </c>
      <c r="F372" s="833">
        <v>0</v>
      </c>
      <c r="G372" s="833">
        <v>180153396.59999999</v>
      </c>
      <c r="H372" s="833">
        <v>180153396.59999999</v>
      </c>
      <c r="I372" s="833">
        <v>0</v>
      </c>
      <c r="J372" s="833">
        <v>0</v>
      </c>
      <c r="K372" s="833">
        <v>0</v>
      </c>
      <c r="L372" s="833">
        <v>180153396.59999999</v>
      </c>
    </row>
    <row r="373" spans="1:12" x14ac:dyDescent="0.2">
      <c r="A373" s="832" t="s">
        <v>2378</v>
      </c>
      <c r="B373" s="832" t="s">
        <v>463</v>
      </c>
      <c r="F373" s="833">
        <v>0</v>
      </c>
      <c r="G373" s="833">
        <v>1670064.96</v>
      </c>
      <c r="H373" s="833">
        <v>1670064.96</v>
      </c>
      <c r="I373" s="833">
        <v>1670064.96</v>
      </c>
      <c r="J373" s="833">
        <v>1670064.96</v>
      </c>
      <c r="K373" s="833">
        <v>1670064.96</v>
      </c>
      <c r="L373" s="833">
        <v>0</v>
      </c>
    </row>
    <row r="374" spans="1:12" x14ac:dyDescent="0.2">
      <c r="A374" s="832" t="s">
        <v>2253</v>
      </c>
      <c r="B374" s="832" t="s">
        <v>501</v>
      </c>
      <c r="F374" s="833">
        <v>0</v>
      </c>
      <c r="G374" s="833">
        <v>89017.76</v>
      </c>
      <c r="H374" s="833">
        <v>89017.76</v>
      </c>
      <c r="I374" s="833">
        <v>89017.76</v>
      </c>
      <c r="J374" s="833">
        <v>89017.76</v>
      </c>
      <c r="K374" s="833">
        <v>89017.76</v>
      </c>
      <c r="L374" s="833">
        <v>0</v>
      </c>
    </row>
    <row r="375" spans="1:12" x14ac:dyDescent="0.2">
      <c r="E375" s="829" t="s">
        <v>2244</v>
      </c>
      <c r="F375" s="834">
        <v>0</v>
      </c>
      <c r="G375" s="834">
        <v>182502049.31999999</v>
      </c>
      <c r="H375" s="834">
        <v>182502049.31999999</v>
      </c>
      <c r="I375" s="834">
        <v>2348652.7200000002</v>
      </c>
      <c r="J375" s="834">
        <v>2348652.7200000002</v>
      </c>
      <c r="K375" s="834">
        <v>2348652.7200000002</v>
      </c>
      <c r="L375" s="834">
        <v>180153396.59999999</v>
      </c>
    </row>
    <row r="378" spans="1:12" x14ac:dyDescent="0.2">
      <c r="A378" s="831" t="s">
        <v>2388</v>
      </c>
      <c r="C378" s="831" t="s">
        <v>2389</v>
      </c>
    </row>
    <row r="379" spans="1:12" x14ac:dyDescent="0.2">
      <c r="A379" s="832" t="s">
        <v>2246</v>
      </c>
      <c r="B379" s="832" t="s">
        <v>462</v>
      </c>
      <c r="F379" s="833">
        <v>0</v>
      </c>
      <c r="G379" s="833">
        <v>54652061.57</v>
      </c>
      <c r="H379" s="833">
        <v>54652061.57</v>
      </c>
      <c r="I379" s="833">
        <v>0</v>
      </c>
      <c r="J379" s="833">
        <v>0</v>
      </c>
      <c r="K379" s="833">
        <v>0</v>
      </c>
      <c r="L379" s="833">
        <v>54652061.57</v>
      </c>
    </row>
    <row r="380" spans="1:12" x14ac:dyDescent="0.2">
      <c r="A380" s="832" t="s">
        <v>2335</v>
      </c>
      <c r="B380" s="832" t="s">
        <v>518</v>
      </c>
      <c r="F380" s="833">
        <v>0</v>
      </c>
      <c r="G380" s="833">
        <v>3178755.03</v>
      </c>
      <c r="H380" s="833">
        <v>3178755.03</v>
      </c>
      <c r="I380" s="833">
        <v>0</v>
      </c>
      <c r="J380" s="833">
        <v>0</v>
      </c>
      <c r="K380" s="833">
        <v>0</v>
      </c>
      <c r="L380" s="833">
        <v>3178755.03</v>
      </c>
    </row>
    <row r="381" spans="1:12" x14ac:dyDescent="0.2">
      <c r="E381" s="829" t="s">
        <v>2244</v>
      </c>
      <c r="F381" s="834">
        <v>0</v>
      </c>
      <c r="G381" s="834">
        <v>57830816.600000001</v>
      </c>
      <c r="H381" s="834">
        <v>57830816.600000001</v>
      </c>
      <c r="I381" s="834">
        <v>0</v>
      </c>
      <c r="J381" s="834">
        <v>0</v>
      </c>
      <c r="K381" s="834">
        <v>0</v>
      </c>
      <c r="L381" s="834">
        <v>57830816.600000001</v>
      </c>
    </row>
    <row r="384" spans="1:12" x14ac:dyDescent="0.2">
      <c r="A384" s="831" t="s">
        <v>2390</v>
      </c>
      <c r="C384" s="831" t="s">
        <v>2391</v>
      </c>
    </row>
    <row r="385" spans="1:12" x14ac:dyDescent="0.2">
      <c r="A385" s="832" t="s">
        <v>2257</v>
      </c>
      <c r="B385" s="832" t="s">
        <v>455</v>
      </c>
      <c r="F385" s="833">
        <v>0</v>
      </c>
      <c r="G385" s="833">
        <v>1019998573.0599999</v>
      </c>
      <c r="H385" s="833">
        <v>1019998573.0599999</v>
      </c>
      <c r="I385" s="833">
        <v>257400042.28999999</v>
      </c>
      <c r="J385" s="833">
        <v>257400042.28999999</v>
      </c>
      <c r="K385" s="833">
        <v>125956317.89</v>
      </c>
      <c r="L385" s="833">
        <v>762598530.76999998</v>
      </c>
    </row>
    <row r="386" spans="1:12" x14ac:dyDescent="0.2">
      <c r="A386" s="832" t="s">
        <v>2299</v>
      </c>
      <c r="B386" s="832" t="s">
        <v>456</v>
      </c>
      <c r="F386" s="833">
        <v>0</v>
      </c>
      <c r="G386" s="833">
        <v>14937254.970000001</v>
      </c>
      <c r="H386" s="833">
        <v>14937254.970000001</v>
      </c>
      <c r="I386" s="833">
        <v>14937254.970000001</v>
      </c>
      <c r="J386" s="833">
        <v>14937254.970000001</v>
      </c>
      <c r="K386" s="833">
        <v>5939227.5499999998</v>
      </c>
      <c r="L386" s="833">
        <v>0</v>
      </c>
    </row>
    <row r="387" spans="1:12" x14ac:dyDescent="0.2">
      <c r="A387" s="832" t="s">
        <v>2246</v>
      </c>
      <c r="B387" s="832" t="s">
        <v>462</v>
      </c>
      <c r="F387" s="833">
        <v>0</v>
      </c>
      <c r="G387" s="833">
        <v>691192295.25</v>
      </c>
      <c r="H387" s="833">
        <v>691192295.25</v>
      </c>
      <c r="I387" s="833">
        <v>0</v>
      </c>
      <c r="J387" s="833">
        <v>0</v>
      </c>
      <c r="K387" s="833">
        <v>0</v>
      </c>
      <c r="L387" s="833">
        <v>691192295.25</v>
      </c>
    </row>
    <row r="388" spans="1:12" x14ac:dyDescent="0.2">
      <c r="A388" s="832" t="s">
        <v>2378</v>
      </c>
      <c r="B388" s="832" t="s">
        <v>463</v>
      </c>
      <c r="F388" s="833">
        <v>0</v>
      </c>
      <c r="G388" s="833">
        <v>10361518.09</v>
      </c>
      <c r="H388" s="833">
        <v>10361518.09</v>
      </c>
      <c r="I388" s="833">
        <v>10361518.09</v>
      </c>
      <c r="J388" s="833">
        <v>10361518.09</v>
      </c>
      <c r="K388" s="833">
        <v>10361518.09</v>
      </c>
      <c r="L388" s="833">
        <v>0</v>
      </c>
    </row>
    <row r="389" spans="1:12" x14ac:dyDescent="0.2">
      <c r="A389" s="832" t="s">
        <v>2258</v>
      </c>
      <c r="B389" s="832" t="s">
        <v>493</v>
      </c>
      <c r="F389" s="833">
        <v>0</v>
      </c>
      <c r="G389" s="833">
        <v>24439728.719999999</v>
      </c>
      <c r="H389" s="833">
        <v>24439728.719999999</v>
      </c>
      <c r="I389" s="833">
        <v>24439728.719999999</v>
      </c>
      <c r="J389" s="833">
        <v>24439728.719999999</v>
      </c>
      <c r="K389" s="833">
        <v>24439728.719999999</v>
      </c>
      <c r="L389" s="833">
        <v>0</v>
      </c>
    </row>
    <row r="390" spans="1:12" x14ac:dyDescent="0.2">
      <c r="A390" s="832" t="s">
        <v>2253</v>
      </c>
      <c r="B390" s="832" t="s">
        <v>501</v>
      </c>
      <c r="F390" s="833">
        <v>0</v>
      </c>
      <c r="G390" s="833">
        <v>13966925.99</v>
      </c>
      <c r="H390" s="833">
        <v>13966925.99</v>
      </c>
      <c r="I390" s="833">
        <v>0</v>
      </c>
      <c r="J390" s="833">
        <v>0</v>
      </c>
      <c r="K390" s="833">
        <v>0</v>
      </c>
      <c r="L390" s="833">
        <v>13966925.99</v>
      </c>
    </row>
    <row r="391" spans="1:12" x14ac:dyDescent="0.2">
      <c r="A391" s="832" t="s">
        <v>2254</v>
      </c>
      <c r="B391" s="832" t="s">
        <v>524</v>
      </c>
      <c r="F391" s="833">
        <v>0</v>
      </c>
      <c r="G391" s="833">
        <v>34979845.759999998</v>
      </c>
      <c r="H391" s="833">
        <v>34979845.759999998</v>
      </c>
      <c r="I391" s="833">
        <v>33413728.18</v>
      </c>
      <c r="J391" s="833">
        <v>33413728.18</v>
      </c>
      <c r="K391" s="833">
        <v>33413728.18</v>
      </c>
      <c r="L391" s="833">
        <v>1566117.58</v>
      </c>
    </row>
    <row r="392" spans="1:12" x14ac:dyDescent="0.2">
      <c r="E392" s="829" t="s">
        <v>2244</v>
      </c>
      <c r="F392" s="834">
        <v>0</v>
      </c>
      <c r="G392" s="834">
        <v>1809876141.8399999</v>
      </c>
      <c r="H392" s="834">
        <v>1809876141.8399999</v>
      </c>
      <c r="I392" s="834">
        <v>340552272.25</v>
      </c>
      <c r="J392" s="834">
        <v>340552272.25</v>
      </c>
      <c r="K392" s="834">
        <v>200110520.43000001</v>
      </c>
      <c r="L392" s="834">
        <v>1469323869.5899999</v>
      </c>
    </row>
    <row r="395" spans="1:12" x14ac:dyDescent="0.2">
      <c r="A395" s="831" t="s">
        <v>2392</v>
      </c>
      <c r="C395" s="831" t="s">
        <v>2393</v>
      </c>
    </row>
    <row r="396" spans="1:12" x14ac:dyDescent="0.2">
      <c r="A396" s="832" t="s">
        <v>2257</v>
      </c>
      <c r="B396" s="832" t="s">
        <v>455</v>
      </c>
      <c r="F396" s="833">
        <v>0</v>
      </c>
      <c r="G396" s="833">
        <v>68399670.430000007</v>
      </c>
      <c r="H396" s="833">
        <v>68399670.430000007</v>
      </c>
      <c r="I396" s="833">
        <v>62137326.710000001</v>
      </c>
      <c r="J396" s="833">
        <v>62137326.710000001</v>
      </c>
      <c r="K396" s="833">
        <v>61872562.270000003</v>
      </c>
      <c r="L396" s="833">
        <v>6262343.7199999997</v>
      </c>
    </row>
    <row r="397" spans="1:12" x14ac:dyDescent="0.2">
      <c r="A397" s="832" t="s">
        <v>2246</v>
      </c>
      <c r="B397" s="832" t="s">
        <v>462</v>
      </c>
      <c r="F397" s="833">
        <v>0</v>
      </c>
      <c r="G397" s="833">
        <v>43609869.270000003</v>
      </c>
      <c r="H397" s="833">
        <v>43609869.270000003</v>
      </c>
      <c r="I397" s="833">
        <v>0</v>
      </c>
      <c r="J397" s="833">
        <v>0</v>
      </c>
      <c r="K397" s="833">
        <v>0</v>
      </c>
      <c r="L397" s="833">
        <v>43609869.270000003</v>
      </c>
    </row>
    <row r="398" spans="1:12" x14ac:dyDescent="0.2">
      <c r="A398" s="832" t="s">
        <v>2378</v>
      </c>
      <c r="B398" s="832" t="s">
        <v>463</v>
      </c>
      <c r="F398" s="833">
        <v>0</v>
      </c>
      <c r="G398" s="833">
        <v>5738711.6299999999</v>
      </c>
      <c r="H398" s="833">
        <v>5738711.6299999999</v>
      </c>
      <c r="I398" s="833">
        <v>5738711.6299999999</v>
      </c>
      <c r="J398" s="833">
        <v>5738711.6299999999</v>
      </c>
      <c r="K398" s="833">
        <v>5738711.6299999999</v>
      </c>
      <c r="L398" s="833">
        <v>0</v>
      </c>
    </row>
    <row r="399" spans="1:12" x14ac:dyDescent="0.2">
      <c r="A399" s="832" t="s">
        <v>2252</v>
      </c>
      <c r="B399" s="832" t="s">
        <v>478</v>
      </c>
      <c r="F399" s="833">
        <v>0</v>
      </c>
      <c r="G399" s="833">
        <v>22000000</v>
      </c>
      <c r="H399" s="833">
        <v>22000000</v>
      </c>
      <c r="I399" s="833">
        <v>0</v>
      </c>
      <c r="J399" s="833">
        <v>0</v>
      </c>
      <c r="K399" s="833">
        <v>0</v>
      </c>
      <c r="L399" s="833">
        <v>22000000</v>
      </c>
    </row>
    <row r="400" spans="1:12" x14ac:dyDescent="0.2">
      <c r="A400" s="832" t="s">
        <v>2253</v>
      </c>
      <c r="B400" s="832" t="s">
        <v>501</v>
      </c>
      <c r="F400" s="833">
        <v>0</v>
      </c>
      <c r="G400" s="833">
        <v>72044956.420000002</v>
      </c>
      <c r="H400" s="833">
        <v>72044956.420000002</v>
      </c>
      <c r="I400" s="833">
        <v>64267851.109999999</v>
      </c>
      <c r="J400" s="833">
        <v>64267851.109999999</v>
      </c>
      <c r="K400" s="833">
        <v>53100003.189999998</v>
      </c>
      <c r="L400" s="833">
        <v>7777105.3099999996</v>
      </c>
    </row>
    <row r="401" spans="1:12" x14ac:dyDescent="0.2">
      <c r="A401" s="832" t="s">
        <v>2273</v>
      </c>
      <c r="B401" s="832" t="s">
        <v>515</v>
      </c>
      <c r="F401" s="833">
        <v>0</v>
      </c>
      <c r="G401" s="833">
        <v>49049599.549999997</v>
      </c>
      <c r="H401" s="833">
        <v>49049599.549999997</v>
      </c>
      <c r="I401" s="833">
        <v>44308422.009999998</v>
      </c>
      <c r="J401" s="833">
        <v>44308422.009999998</v>
      </c>
      <c r="K401" s="833">
        <v>14691884.9</v>
      </c>
      <c r="L401" s="833">
        <v>4741177.54</v>
      </c>
    </row>
    <row r="402" spans="1:12" x14ac:dyDescent="0.2">
      <c r="A402" s="832" t="s">
        <v>2339</v>
      </c>
      <c r="B402" s="832" t="s">
        <v>540</v>
      </c>
      <c r="F402" s="833">
        <v>0</v>
      </c>
      <c r="G402" s="833">
        <v>56525328.950000003</v>
      </c>
      <c r="H402" s="833">
        <v>56525328.950000003</v>
      </c>
      <c r="I402" s="833">
        <v>54531162.640000001</v>
      </c>
      <c r="J402" s="833">
        <v>54531162.640000001</v>
      </c>
      <c r="K402" s="833">
        <v>54299150.460000001</v>
      </c>
      <c r="L402" s="833">
        <v>1994166.31</v>
      </c>
    </row>
    <row r="403" spans="1:12" x14ac:dyDescent="0.2">
      <c r="E403" s="829" t="s">
        <v>2244</v>
      </c>
      <c r="F403" s="834">
        <v>0</v>
      </c>
      <c r="G403" s="834">
        <v>317368136.25</v>
      </c>
      <c r="H403" s="834">
        <v>317368136.25</v>
      </c>
      <c r="I403" s="834">
        <v>230983474.09999999</v>
      </c>
      <c r="J403" s="834">
        <v>230983474.09999999</v>
      </c>
      <c r="K403" s="834">
        <v>189702312.44999999</v>
      </c>
      <c r="L403" s="834">
        <v>86384662.150000006</v>
      </c>
    </row>
    <row r="406" spans="1:12" x14ac:dyDescent="0.2">
      <c r="A406" s="831" t="s">
        <v>2394</v>
      </c>
      <c r="C406" s="831" t="s">
        <v>2395</v>
      </c>
    </row>
    <row r="407" spans="1:12" x14ac:dyDescent="0.2">
      <c r="A407" s="832" t="s">
        <v>2246</v>
      </c>
      <c r="B407" s="832" t="s">
        <v>462</v>
      </c>
      <c r="F407" s="833">
        <v>0</v>
      </c>
      <c r="G407" s="833">
        <v>1015118.06</v>
      </c>
      <c r="H407" s="833">
        <v>1015118.06</v>
      </c>
      <c r="I407" s="833">
        <v>0</v>
      </c>
      <c r="J407" s="833">
        <v>0</v>
      </c>
      <c r="K407" s="833">
        <v>0</v>
      </c>
      <c r="L407" s="833">
        <v>1015118.06</v>
      </c>
    </row>
    <row r="408" spans="1:12" x14ac:dyDescent="0.2">
      <c r="A408" s="832" t="s">
        <v>2378</v>
      </c>
      <c r="B408" s="832" t="s">
        <v>463</v>
      </c>
      <c r="F408" s="833">
        <v>0</v>
      </c>
      <c r="G408" s="833">
        <v>327672</v>
      </c>
      <c r="H408" s="833">
        <v>327672</v>
      </c>
      <c r="I408" s="833">
        <v>327672</v>
      </c>
      <c r="J408" s="833">
        <v>327672</v>
      </c>
      <c r="K408" s="833">
        <v>327672</v>
      </c>
      <c r="L408" s="833">
        <v>0</v>
      </c>
    </row>
    <row r="409" spans="1:12" x14ac:dyDescent="0.2">
      <c r="A409" s="832" t="s">
        <v>2258</v>
      </c>
      <c r="B409" s="832" t="s">
        <v>493</v>
      </c>
      <c r="F409" s="833">
        <v>0</v>
      </c>
      <c r="G409" s="833">
        <v>20298209.469999999</v>
      </c>
      <c r="H409" s="833">
        <v>20298209.469999999</v>
      </c>
      <c r="I409" s="833">
        <v>20298209.469999999</v>
      </c>
      <c r="J409" s="833">
        <v>20298209.469999999</v>
      </c>
      <c r="K409" s="833">
        <v>20298209.469999999</v>
      </c>
      <c r="L409" s="833">
        <v>0</v>
      </c>
    </row>
    <row r="410" spans="1:12" x14ac:dyDescent="0.2">
      <c r="E410" s="829" t="s">
        <v>2244</v>
      </c>
      <c r="F410" s="834">
        <v>0</v>
      </c>
      <c r="G410" s="834">
        <v>21640999.530000001</v>
      </c>
      <c r="H410" s="834">
        <v>21640999.530000001</v>
      </c>
      <c r="I410" s="834">
        <v>20625881.469999999</v>
      </c>
      <c r="J410" s="834">
        <v>20625881.469999999</v>
      </c>
      <c r="K410" s="834">
        <v>20625881.469999999</v>
      </c>
      <c r="L410" s="834">
        <v>1015118.06</v>
      </c>
    </row>
    <row r="413" spans="1:12" x14ac:dyDescent="0.2">
      <c r="A413" s="831" t="s">
        <v>2396</v>
      </c>
      <c r="C413" s="831" t="s">
        <v>2397</v>
      </c>
    </row>
    <row r="414" spans="1:12" x14ac:dyDescent="0.2">
      <c r="A414" s="832" t="s">
        <v>2246</v>
      </c>
      <c r="B414" s="832" t="s">
        <v>462</v>
      </c>
      <c r="F414" s="833">
        <v>0</v>
      </c>
      <c r="G414" s="833">
        <v>547835.31000000006</v>
      </c>
      <c r="H414" s="833">
        <v>547835.31000000006</v>
      </c>
      <c r="I414" s="833">
        <v>0</v>
      </c>
      <c r="J414" s="833">
        <v>0</v>
      </c>
      <c r="K414" s="833">
        <v>0</v>
      </c>
      <c r="L414" s="833">
        <v>547835.31000000006</v>
      </c>
    </row>
    <row r="415" spans="1:12" x14ac:dyDescent="0.2">
      <c r="E415" s="829" t="s">
        <v>2244</v>
      </c>
      <c r="F415" s="834">
        <v>0</v>
      </c>
      <c r="G415" s="834">
        <v>547835.31000000006</v>
      </c>
      <c r="H415" s="834">
        <v>547835.31000000006</v>
      </c>
      <c r="I415" s="834">
        <v>0</v>
      </c>
      <c r="J415" s="834">
        <v>0</v>
      </c>
      <c r="K415" s="834">
        <v>0</v>
      </c>
      <c r="L415" s="834">
        <v>547835.31000000006</v>
      </c>
    </row>
    <row r="418" spans="1:12" x14ac:dyDescent="0.2">
      <c r="A418" s="831" t="s">
        <v>2398</v>
      </c>
      <c r="C418" s="831" t="s">
        <v>2397</v>
      </c>
    </row>
    <row r="419" spans="1:12" x14ac:dyDescent="0.2">
      <c r="A419" s="832" t="s">
        <v>2246</v>
      </c>
      <c r="B419" s="832" t="s">
        <v>462</v>
      </c>
      <c r="F419" s="833">
        <v>52000000</v>
      </c>
      <c r="G419" s="833">
        <v>-52000000</v>
      </c>
      <c r="H419" s="833">
        <v>0</v>
      </c>
      <c r="I419" s="833">
        <v>0</v>
      </c>
      <c r="J419" s="833">
        <v>0</v>
      </c>
      <c r="K419" s="833">
        <v>0</v>
      </c>
      <c r="L419" s="833">
        <v>0</v>
      </c>
    </row>
    <row r="420" spans="1:12" x14ac:dyDescent="0.2">
      <c r="A420" s="832" t="s">
        <v>2251</v>
      </c>
      <c r="B420" s="832" t="s">
        <v>474</v>
      </c>
      <c r="F420" s="833">
        <v>0</v>
      </c>
      <c r="G420" s="833">
        <v>52988344.75</v>
      </c>
      <c r="H420" s="833">
        <v>52988344.75</v>
      </c>
      <c r="I420" s="833">
        <v>52672618.409999996</v>
      </c>
      <c r="J420" s="833">
        <v>52672618.409999996</v>
      </c>
      <c r="K420" s="833">
        <v>40073049.310000002</v>
      </c>
      <c r="L420" s="833">
        <v>315726.34000000003</v>
      </c>
    </row>
    <row r="421" spans="1:12" x14ac:dyDescent="0.2">
      <c r="E421" s="829" t="s">
        <v>2244</v>
      </c>
      <c r="F421" s="834">
        <v>52000000</v>
      </c>
      <c r="G421" s="834">
        <v>988344.75</v>
      </c>
      <c r="H421" s="834">
        <v>52988344.75</v>
      </c>
      <c r="I421" s="834">
        <v>52672618.409999996</v>
      </c>
      <c r="J421" s="834">
        <v>52672618.409999996</v>
      </c>
      <c r="K421" s="834">
        <v>40073049.310000002</v>
      </c>
      <c r="L421" s="834">
        <v>315726.34000000003</v>
      </c>
    </row>
    <row r="424" spans="1:12" x14ac:dyDescent="0.2">
      <c r="A424" s="831" t="s">
        <v>2399</v>
      </c>
      <c r="C424" s="831" t="s">
        <v>2400</v>
      </c>
    </row>
    <row r="425" spans="1:12" x14ac:dyDescent="0.2">
      <c r="A425" s="832" t="s">
        <v>2401</v>
      </c>
      <c r="B425" s="832" t="s">
        <v>522</v>
      </c>
      <c r="F425" s="833">
        <v>0</v>
      </c>
      <c r="G425" s="833">
        <v>2273239.2799999998</v>
      </c>
      <c r="H425" s="833">
        <v>2273239.2799999998</v>
      </c>
      <c r="I425" s="833">
        <v>2273239.2799999998</v>
      </c>
      <c r="J425" s="833">
        <v>2273239.2799999998</v>
      </c>
      <c r="K425" s="833">
        <v>1894178.08</v>
      </c>
      <c r="L425" s="833">
        <v>0</v>
      </c>
    </row>
    <row r="426" spans="1:12" x14ac:dyDescent="0.2">
      <c r="A426" s="832" t="s">
        <v>2402</v>
      </c>
      <c r="B426" s="832" t="s">
        <v>536</v>
      </c>
      <c r="F426" s="833">
        <v>0</v>
      </c>
      <c r="G426" s="833">
        <v>209123</v>
      </c>
      <c r="H426" s="833">
        <v>209123</v>
      </c>
      <c r="I426" s="833">
        <v>209123</v>
      </c>
      <c r="J426" s="833">
        <v>209123</v>
      </c>
      <c r="K426" s="833">
        <v>209123</v>
      </c>
      <c r="L426" s="833">
        <v>0</v>
      </c>
    </row>
    <row r="427" spans="1:12" x14ac:dyDescent="0.2">
      <c r="E427" s="829" t="s">
        <v>2244</v>
      </c>
      <c r="F427" s="834">
        <v>0</v>
      </c>
      <c r="G427" s="834">
        <v>2482362.2799999998</v>
      </c>
      <c r="H427" s="834">
        <v>2482362.2799999998</v>
      </c>
      <c r="I427" s="834">
        <v>2482362.2799999998</v>
      </c>
      <c r="J427" s="834">
        <v>2482362.2799999998</v>
      </c>
      <c r="K427" s="834">
        <v>2103301.08</v>
      </c>
      <c r="L427" s="834">
        <v>0</v>
      </c>
    </row>
    <row r="430" spans="1:12" x14ac:dyDescent="0.2">
      <c r="A430" s="831" t="s">
        <v>2403</v>
      </c>
      <c r="C430" s="831" t="s">
        <v>2400</v>
      </c>
    </row>
    <row r="431" spans="1:12" x14ac:dyDescent="0.2">
      <c r="A431" s="832" t="s">
        <v>2246</v>
      </c>
      <c r="B431" s="832" t="s">
        <v>462</v>
      </c>
      <c r="F431" s="833">
        <v>168705253.62</v>
      </c>
      <c r="G431" s="833">
        <v>-168705253.62</v>
      </c>
      <c r="H431" s="833">
        <v>0</v>
      </c>
      <c r="I431" s="833">
        <v>0</v>
      </c>
      <c r="J431" s="833">
        <v>0</v>
      </c>
      <c r="K431" s="833">
        <v>0</v>
      </c>
      <c r="L431" s="833">
        <v>0</v>
      </c>
    </row>
    <row r="432" spans="1:12" x14ac:dyDescent="0.2">
      <c r="A432" s="832" t="s">
        <v>2378</v>
      </c>
      <c r="B432" s="832" t="s">
        <v>463</v>
      </c>
      <c r="F432" s="833">
        <v>1302202.56</v>
      </c>
      <c r="G432" s="833">
        <v>-256607.66</v>
      </c>
      <c r="H432" s="833">
        <v>1045594.9</v>
      </c>
      <c r="I432" s="833">
        <v>1045594.9</v>
      </c>
      <c r="J432" s="833">
        <v>1045594.9</v>
      </c>
      <c r="K432" s="833">
        <v>1045594.9</v>
      </c>
      <c r="L432" s="833">
        <v>0</v>
      </c>
    </row>
    <row r="433" spans="1:12" x14ac:dyDescent="0.2">
      <c r="A433" s="832" t="s">
        <v>2323</v>
      </c>
      <c r="B433" s="832" t="s">
        <v>486</v>
      </c>
      <c r="F433" s="833">
        <v>124779475</v>
      </c>
      <c r="G433" s="833">
        <v>14059757</v>
      </c>
      <c r="H433" s="833">
        <v>138839232</v>
      </c>
      <c r="I433" s="833">
        <v>138839232</v>
      </c>
      <c r="J433" s="833">
        <v>138839232</v>
      </c>
      <c r="K433" s="833">
        <v>138839232</v>
      </c>
      <c r="L433" s="833">
        <v>0</v>
      </c>
    </row>
    <row r="434" spans="1:12" x14ac:dyDescent="0.2">
      <c r="A434" s="832" t="s">
        <v>2404</v>
      </c>
      <c r="B434" s="832" t="s">
        <v>496</v>
      </c>
      <c r="F434" s="833">
        <v>538803586</v>
      </c>
      <c r="G434" s="833">
        <v>22032985</v>
      </c>
      <c r="H434" s="833">
        <v>560836571</v>
      </c>
      <c r="I434" s="833">
        <v>560836493.57000005</v>
      </c>
      <c r="J434" s="833">
        <v>560836493.57000005</v>
      </c>
      <c r="K434" s="833">
        <v>560755069</v>
      </c>
      <c r="L434" s="833">
        <v>77.430000000000007</v>
      </c>
    </row>
    <row r="435" spans="1:12" x14ac:dyDescent="0.2">
      <c r="A435" s="832" t="s">
        <v>2284</v>
      </c>
      <c r="B435" s="832" t="s">
        <v>497</v>
      </c>
      <c r="F435" s="833">
        <v>380701242</v>
      </c>
      <c r="G435" s="833">
        <v>12326979</v>
      </c>
      <c r="H435" s="833">
        <v>393028221</v>
      </c>
      <c r="I435" s="833">
        <v>393020746.61000001</v>
      </c>
      <c r="J435" s="833">
        <v>393020746.61000001</v>
      </c>
      <c r="K435" s="833">
        <v>392991738.74000001</v>
      </c>
      <c r="L435" s="833">
        <v>7474.39</v>
      </c>
    </row>
    <row r="436" spans="1:12" x14ac:dyDescent="0.2">
      <c r="A436" s="832" t="s">
        <v>2405</v>
      </c>
      <c r="B436" s="832" t="s">
        <v>498</v>
      </c>
      <c r="F436" s="833">
        <v>44411046</v>
      </c>
      <c r="G436" s="833">
        <v>3122365.2</v>
      </c>
      <c r="H436" s="833">
        <v>47533411.200000003</v>
      </c>
      <c r="I436" s="833">
        <v>47498249.030000001</v>
      </c>
      <c r="J436" s="833">
        <v>47498249.030000001</v>
      </c>
      <c r="K436" s="833">
        <v>45301889.969999999</v>
      </c>
      <c r="L436" s="833">
        <v>35162.17</v>
      </c>
    </row>
    <row r="437" spans="1:12" x14ac:dyDescent="0.2">
      <c r="A437" s="832" t="s">
        <v>2406</v>
      </c>
      <c r="B437" s="832" t="s">
        <v>512</v>
      </c>
      <c r="F437" s="833">
        <v>33967173</v>
      </c>
      <c r="G437" s="833">
        <v>2223130.2000000002</v>
      </c>
      <c r="H437" s="833">
        <v>36190303.200000003</v>
      </c>
      <c r="I437" s="833">
        <v>36125723.020000003</v>
      </c>
      <c r="J437" s="833">
        <v>36125723.020000003</v>
      </c>
      <c r="K437" s="833">
        <v>35416139.840000004</v>
      </c>
      <c r="L437" s="833">
        <v>64580.18</v>
      </c>
    </row>
    <row r="438" spans="1:12" x14ac:dyDescent="0.2">
      <c r="A438" s="832" t="s">
        <v>2407</v>
      </c>
      <c r="B438" s="832" t="s">
        <v>521</v>
      </c>
      <c r="F438" s="833">
        <v>14960781</v>
      </c>
      <c r="G438" s="833">
        <v>498194</v>
      </c>
      <c r="H438" s="833">
        <v>15458975</v>
      </c>
      <c r="I438" s="833">
        <v>13481762.01</v>
      </c>
      <c r="J438" s="833">
        <v>13481762.01</v>
      </c>
      <c r="K438" s="833">
        <v>13064569.93</v>
      </c>
      <c r="L438" s="833">
        <v>1977212.99</v>
      </c>
    </row>
    <row r="439" spans="1:12" x14ac:dyDescent="0.2">
      <c r="A439" s="832" t="s">
        <v>2401</v>
      </c>
      <c r="B439" s="832" t="s">
        <v>522</v>
      </c>
      <c r="F439" s="833">
        <v>15110046</v>
      </c>
      <c r="G439" s="833">
        <v>513873</v>
      </c>
      <c r="H439" s="833">
        <v>15623919</v>
      </c>
      <c r="I439" s="833">
        <v>14075248.640000001</v>
      </c>
      <c r="J439" s="833">
        <v>14075248.640000001</v>
      </c>
      <c r="K439" s="833">
        <v>13775185.73</v>
      </c>
      <c r="L439" s="833">
        <v>1548670.36</v>
      </c>
    </row>
    <row r="440" spans="1:12" x14ac:dyDescent="0.2">
      <c r="A440" s="832" t="s">
        <v>2261</v>
      </c>
      <c r="B440" s="832" t="s">
        <v>528</v>
      </c>
      <c r="F440" s="833">
        <v>10141457.09</v>
      </c>
      <c r="G440" s="833">
        <v>311537.90999999997</v>
      </c>
      <c r="H440" s="833">
        <v>10452995</v>
      </c>
      <c r="I440" s="833">
        <v>10452995</v>
      </c>
      <c r="J440" s="833">
        <v>10452995</v>
      </c>
      <c r="K440" s="833">
        <v>10452995</v>
      </c>
      <c r="L440" s="833">
        <v>0</v>
      </c>
    </row>
    <row r="441" spans="1:12" x14ac:dyDescent="0.2">
      <c r="A441" s="832" t="s">
        <v>2262</v>
      </c>
      <c r="B441" s="832" t="s">
        <v>530</v>
      </c>
      <c r="F441" s="833">
        <v>10141457</v>
      </c>
      <c r="G441" s="833">
        <v>311538</v>
      </c>
      <c r="H441" s="833">
        <v>10452995</v>
      </c>
      <c r="I441" s="833">
        <v>10452995</v>
      </c>
      <c r="J441" s="833">
        <v>10452995</v>
      </c>
      <c r="K441" s="833">
        <v>10452995</v>
      </c>
      <c r="L441" s="833">
        <v>0</v>
      </c>
    </row>
    <row r="442" spans="1:12" x14ac:dyDescent="0.2">
      <c r="A442" s="832" t="s">
        <v>2263</v>
      </c>
      <c r="B442" s="832" t="s">
        <v>531</v>
      </c>
      <c r="F442" s="833">
        <v>12702531</v>
      </c>
      <c r="G442" s="833">
        <v>390211</v>
      </c>
      <c r="H442" s="833">
        <v>13092742</v>
      </c>
      <c r="I442" s="833">
        <v>13092742</v>
      </c>
      <c r="J442" s="833">
        <v>13092742</v>
      </c>
      <c r="K442" s="833">
        <v>13092742</v>
      </c>
      <c r="L442" s="833">
        <v>0</v>
      </c>
    </row>
    <row r="443" spans="1:12" x14ac:dyDescent="0.2">
      <c r="A443" s="832" t="s">
        <v>2369</v>
      </c>
      <c r="B443" s="832" t="s">
        <v>532</v>
      </c>
      <c r="F443" s="833">
        <v>21871689</v>
      </c>
      <c r="G443" s="833">
        <v>671881</v>
      </c>
      <c r="H443" s="833">
        <v>22543570</v>
      </c>
      <c r="I443" s="833">
        <v>22543570</v>
      </c>
      <c r="J443" s="833">
        <v>22543570</v>
      </c>
      <c r="K443" s="833">
        <v>22543570</v>
      </c>
      <c r="L443" s="833">
        <v>0</v>
      </c>
    </row>
    <row r="444" spans="1:12" x14ac:dyDescent="0.2">
      <c r="A444" s="832" t="s">
        <v>2264</v>
      </c>
      <c r="B444" s="832" t="s">
        <v>533</v>
      </c>
      <c r="F444" s="833">
        <v>85078196</v>
      </c>
      <c r="G444" s="833">
        <v>2613535</v>
      </c>
      <c r="H444" s="833">
        <v>87691731</v>
      </c>
      <c r="I444" s="833">
        <v>87672748.709999993</v>
      </c>
      <c r="J444" s="833">
        <v>87672748.709999993</v>
      </c>
      <c r="K444" s="833">
        <v>87672086.480000004</v>
      </c>
      <c r="L444" s="833">
        <v>18982.29</v>
      </c>
    </row>
    <row r="445" spans="1:12" x14ac:dyDescent="0.2">
      <c r="A445" s="832" t="s">
        <v>2265</v>
      </c>
      <c r="B445" s="832" t="s">
        <v>534</v>
      </c>
      <c r="F445" s="833">
        <v>9623001</v>
      </c>
      <c r="G445" s="833">
        <v>295611</v>
      </c>
      <c r="H445" s="833">
        <v>9918612</v>
      </c>
      <c r="I445" s="833">
        <v>9918612</v>
      </c>
      <c r="J445" s="833">
        <v>9918612</v>
      </c>
      <c r="K445" s="833">
        <v>9918612</v>
      </c>
      <c r="L445" s="833">
        <v>0</v>
      </c>
    </row>
    <row r="446" spans="1:12" x14ac:dyDescent="0.2">
      <c r="A446" s="832" t="s">
        <v>2266</v>
      </c>
      <c r="B446" s="832" t="s">
        <v>535</v>
      </c>
      <c r="F446" s="833">
        <v>79960719</v>
      </c>
      <c r="G446" s="833">
        <v>2456329</v>
      </c>
      <c r="H446" s="833">
        <v>82417048</v>
      </c>
      <c r="I446" s="833">
        <v>82417048</v>
      </c>
      <c r="J446" s="833">
        <v>82417048</v>
      </c>
      <c r="K446" s="833">
        <v>82417048</v>
      </c>
      <c r="L446" s="833">
        <v>0</v>
      </c>
    </row>
    <row r="447" spans="1:12" x14ac:dyDescent="0.2">
      <c r="A447" s="832" t="s">
        <v>2402</v>
      </c>
      <c r="B447" s="832" t="s">
        <v>536</v>
      </c>
      <c r="F447" s="833">
        <v>6668918</v>
      </c>
      <c r="G447" s="833">
        <v>891117</v>
      </c>
      <c r="H447" s="833">
        <v>7560035</v>
      </c>
      <c r="I447" s="833">
        <v>7364150.79</v>
      </c>
      <c r="J447" s="833">
        <v>7364150.79</v>
      </c>
      <c r="K447" s="833">
        <v>7279772.1200000001</v>
      </c>
      <c r="L447" s="833">
        <v>195884.21</v>
      </c>
    </row>
    <row r="448" spans="1:12" x14ac:dyDescent="0.2">
      <c r="A448" s="832" t="s">
        <v>2408</v>
      </c>
      <c r="B448" s="832" t="s">
        <v>537</v>
      </c>
      <c r="F448" s="833">
        <v>20611756</v>
      </c>
      <c r="G448" s="833">
        <v>1181196</v>
      </c>
      <c r="H448" s="833">
        <v>21792952</v>
      </c>
      <c r="I448" s="833">
        <v>21137490.59</v>
      </c>
      <c r="J448" s="833">
        <v>21137490.59</v>
      </c>
      <c r="K448" s="833">
        <v>21029131.25</v>
      </c>
      <c r="L448" s="833">
        <v>655461.41</v>
      </c>
    </row>
    <row r="449" spans="1:12" x14ac:dyDescent="0.2">
      <c r="A449" s="832" t="s">
        <v>2409</v>
      </c>
      <c r="B449" s="832" t="s">
        <v>545</v>
      </c>
      <c r="F449" s="833">
        <v>29343600</v>
      </c>
      <c r="G449" s="833">
        <v>637956</v>
      </c>
      <c r="H449" s="833">
        <v>29981556</v>
      </c>
      <c r="I449" s="833">
        <v>29140492.739999998</v>
      </c>
      <c r="J449" s="833">
        <v>29140492.739999998</v>
      </c>
      <c r="K449" s="833">
        <v>24172568.66</v>
      </c>
      <c r="L449" s="833">
        <v>841063.26</v>
      </c>
    </row>
    <row r="450" spans="1:12" x14ac:dyDescent="0.2">
      <c r="A450" s="832" t="s">
        <v>2410</v>
      </c>
      <c r="B450" s="832" t="s">
        <v>551</v>
      </c>
      <c r="F450" s="833">
        <v>0</v>
      </c>
      <c r="G450" s="833">
        <v>3516946</v>
      </c>
      <c r="H450" s="833">
        <v>3516946</v>
      </c>
      <c r="I450" s="833">
        <v>2599731.09</v>
      </c>
      <c r="J450" s="833">
        <v>2599731.09</v>
      </c>
      <c r="K450" s="833">
        <v>2599731.09</v>
      </c>
      <c r="L450" s="833">
        <v>917214.91</v>
      </c>
    </row>
    <row r="451" spans="1:12" x14ac:dyDescent="0.2">
      <c r="E451" s="829" t="s">
        <v>2244</v>
      </c>
      <c r="F451" s="834">
        <v>1608884129.27</v>
      </c>
      <c r="G451" s="834">
        <v>-100906719.97</v>
      </c>
      <c r="H451" s="834">
        <v>1507977409.3</v>
      </c>
      <c r="I451" s="834">
        <v>1501715625.7</v>
      </c>
      <c r="J451" s="834">
        <v>1501715625.7</v>
      </c>
      <c r="K451" s="834">
        <v>1492820671.71</v>
      </c>
      <c r="L451" s="834">
        <v>6261783.5999999996</v>
      </c>
    </row>
    <row r="454" spans="1:12" x14ac:dyDescent="0.2">
      <c r="A454" s="831" t="s">
        <v>2411</v>
      </c>
      <c r="C454" s="831" t="s">
        <v>2412</v>
      </c>
    </row>
    <row r="455" spans="1:12" x14ac:dyDescent="0.2">
      <c r="A455" s="832" t="s">
        <v>2246</v>
      </c>
      <c r="B455" s="832" t="s">
        <v>462</v>
      </c>
      <c r="F455" s="833">
        <v>0</v>
      </c>
      <c r="G455" s="833">
        <v>10120922.57</v>
      </c>
      <c r="H455" s="833">
        <v>10120922.57</v>
      </c>
      <c r="I455" s="833">
        <v>0</v>
      </c>
      <c r="J455" s="833">
        <v>0</v>
      </c>
      <c r="K455" s="833">
        <v>0</v>
      </c>
      <c r="L455" s="833">
        <v>10120922.57</v>
      </c>
    </row>
    <row r="456" spans="1:12" x14ac:dyDescent="0.2">
      <c r="A456" s="832" t="s">
        <v>2258</v>
      </c>
      <c r="B456" s="832" t="s">
        <v>493</v>
      </c>
      <c r="F456" s="833">
        <v>0</v>
      </c>
      <c r="G456" s="833">
        <v>1887126.79</v>
      </c>
      <c r="H456" s="833">
        <v>1887126.79</v>
      </c>
      <c r="I456" s="833">
        <v>1887126.79</v>
      </c>
      <c r="J456" s="833">
        <v>1887126.79</v>
      </c>
      <c r="K456" s="833">
        <v>1887126.79</v>
      </c>
      <c r="L456" s="833">
        <v>0</v>
      </c>
    </row>
    <row r="457" spans="1:12" x14ac:dyDescent="0.2">
      <c r="A457" s="832" t="s">
        <v>2275</v>
      </c>
      <c r="B457" s="832" t="s">
        <v>502</v>
      </c>
      <c r="F457" s="833">
        <v>0</v>
      </c>
      <c r="G457" s="833">
        <v>4056783</v>
      </c>
      <c r="H457" s="833">
        <v>4056783</v>
      </c>
      <c r="I457" s="833">
        <v>4056783</v>
      </c>
      <c r="J457" s="833">
        <v>4056783</v>
      </c>
      <c r="K457" s="833">
        <v>4056783</v>
      </c>
      <c r="L457" s="833">
        <v>0</v>
      </c>
    </row>
    <row r="458" spans="1:12" x14ac:dyDescent="0.2">
      <c r="A458" s="832" t="s">
        <v>2350</v>
      </c>
      <c r="B458" s="832" t="s">
        <v>558</v>
      </c>
      <c r="F458" s="833">
        <v>0</v>
      </c>
      <c r="G458" s="833">
        <v>16425164</v>
      </c>
      <c r="H458" s="833">
        <v>16425164</v>
      </c>
      <c r="I458" s="833">
        <v>16425164</v>
      </c>
      <c r="J458" s="833">
        <v>16425164</v>
      </c>
      <c r="K458" s="833">
        <v>16425164</v>
      </c>
      <c r="L458" s="833">
        <v>0</v>
      </c>
    </row>
    <row r="459" spans="1:12" x14ac:dyDescent="0.2">
      <c r="E459" s="829" t="s">
        <v>2244</v>
      </c>
      <c r="F459" s="834">
        <v>0</v>
      </c>
      <c r="G459" s="834">
        <v>32489996.359999999</v>
      </c>
      <c r="H459" s="834">
        <v>32489996.359999999</v>
      </c>
      <c r="I459" s="834">
        <v>22369073.789999999</v>
      </c>
      <c r="J459" s="834">
        <v>22369073.789999999</v>
      </c>
      <c r="K459" s="834">
        <v>22369073.789999999</v>
      </c>
      <c r="L459" s="834">
        <v>10120922.57</v>
      </c>
    </row>
    <row r="462" spans="1:12" x14ac:dyDescent="0.2">
      <c r="A462" s="831" t="s">
        <v>2413</v>
      </c>
      <c r="C462" s="831" t="s">
        <v>2412</v>
      </c>
    </row>
    <row r="463" spans="1:12" x14ac:dyDescent="0.2">
      <c r="A463" s="832" t="s">
        <v>2299</v>
      </c>
      <c r="B463" s="832" t="s">
        <v>456</v>
      </c>
      <c r="F463" s="833">
        <v>0</v>
      </c>
      <c r="G463" s="833">
        <v>2366048</v>
      </c>
      <c r="H463" s="833">
        <v>2366048</v>
      </c>
      <c r="I463" s="833">
        <v>2366048</v>
      </c>
      <c r="J463" s="833">
        <v>2366048</v>
      </c>
      <c r="K463" s="833">
        <v>2366048</v>
      </c>
      <c r="L463" s="833">
        <v>0</v>
      </c>
    </row>
    <row r="464" spans="1:12" x14ac:dyDescent="0.2">
      <c r="A464" s="832" t="s">
        <v>2310</v>
      </c>
      <c r="B464" s="832" t="s">
        <v>460</v>
      </c>
      <c r="F464" s="833">
        <v>0</v>
      </c>
      <c r="G464" s="833">
        <v>684987.08</v>
      </c>
      <c r="H464" s="833">
        <v>684987.08</v>
      </c>
      <c r="I464" s="833">
        <v>684987.08</v>
      </c>
      <c r="J464" s="833">
        <v>684987.08</v>
      </c>
      <c r="K464" s="833">
        <v>684987.08</v>
      </c>
      <c r="L464" s="833">
        <v>0</v>
      </c>
    </row>
    <row r="465" spans="1:12" x14ac:dyDescent="0.2">
      <c r="A465" s="832" t="s">
        <v>2246</v>
      </c>
      <c r="B465" s="832" t="s">
        <v>462</v>
      </c>
      <c r="F465" s="833">
        <v>0</v>
      </c>
      <c r="G465" s="833">
        <v>318759312.85000002</v>
      </c>
      <c r="H465" s="833">
        <v>318759312.85000002</v>
      </c>
      <c r="I465" s="833">
        <v>0</v>
      </c>
      <c r="J465" s="833">
        <v>0</v>
      </c>
      <c r="K465" s="833">
        <v>0</v>
      </c>
      <c r="L465" s="833">
        <v>318759312.85000002</v>
      </c>
    </row>
    <row r="466" spans="1:12" x14ac:dyDescent="0.2">
      <c r="A466" s="832" t="s">
        <v>2378</v>
      </c>
      <c r="B466" s="832" t="s">
        <v>463</v>
      </c>
      <c r="F466" s="833">
        <v>0</v>
      </c>
      <c r="G466" s="833">
        <v>3820957.22</v>
      </c>
      <c r="H466" s="833">
        <v>3820957.22</v>
      </c>
      <c r="I466" s="833">
        <v>3820957.22</v>
      </c>
      <c r="J466" s="833">
        <v>3820957.22</v>
      </c>
      <c r="K466" s="833">
        <v>3820957.22</v>
      </c>
      <c r="L466" s="833">
        <v>0</v>
      </c>
    </row>
    <row r="467" spans="1:12" x14ac:dyDescent="0.2">
      <c r="A467" s="832" t="s">
        <v>2312</v>
      </c>
      <c r="B467" s="832" t="s">
        <v>464</v>
      </c>
      <c r="F467" s="833">
        <v>0</v>
      </c>
      <c r="G467" s="833">
        <v>11893292.85</v>
      </c>
      <c r="H467" s="833">
        <v>11893292.85</v>
      </c>
      <c r="I467" s="833">
        <v>11893292.85</v>
      </c>
      <c r="J467" s="833">
        <v>11893292.85</v>
      </c>
      <c r="K467" s="833">
        <v>11893292.85</v>
      </c>
      <c r="L467" s="833">
        <v>0</v>
      </c>
    </row>
    <row r="468" spans="1:12" x14ac:dyDescent="0.2">
      <c r="A468" s="832" t="s">
        <v>2316</v>
      </c>
      <c r="B468" s="832" t="s">
        <v>471</v>
      </c>
      <c r="F468" s="833">
        <v>0</v>
      </c>
      <c r="G468" s="833">
        <v>100533.2</v>
      </c>
      <c r="H468" s="833">
        <v>100533.2</v>
      </c>
      <c r="I468" s="833">
        <v>100533.2</v>
      </c>
      <c r="J468" s="833">
        <v>100533.2</v>
      </c>
      <c r="K468" s="833">
        <v>100533.2</v>
      </c>
      <c r="L468" s="833">
        <v>0</v>
      </c>
    </row>
    <row r="469" spans="1:12" x14ac:dyDescent="0.2">
      <c r="A469" s="832" t="s">
        <v>2317</v>
      </c>
      <c r="B469" s="832" t="s">
        <v>472</v>
      </c>
      <c r="F469" s="833">
        <v>0</v>
      </c>
      <c r="G469" s="833">
        <v>124487</v>
      </c>
      <c r="H469" s="833">
        <v>124487</v>
      </c>
      <c r="I469" s="833">
        <v>124487</v>
      </c>
      <c r="J469" s="833">
        <v>124487</v>
      </c>
      <c r="K469" s="833">
        <v>124487</v>
      </c>
      <c r="L469" s="833">
        <v>0</v>
      </c>
    </row>
    <row r="470" spans="1:12" x14ac:dyDescent="0.2">
      <c r="A470" s="832" t="s">
        <v>2275</v>
      </c>
      <c r="B470" s="832" t="s">
        <v>502</v>
      </c>
      <c r="F470" s="833">
        <v>0</v>
      </c>
      <c r="G470" s="833">
        <v>133246</v>
      </c>
      <c r="H470" s="833">
        <v>133246</v>
      </c>
      <c r="I470" s="833">
        <v>133246</v>
      </c>
      <c r="J470" s="833">
        <v>133246</v>
      </c>
      <c r="K470" s="833">
        <v>133246</v>
      </c>
      <c r="L470" s="833">
        <v>0</v>
      </c>
    </row>
    <row r="471" spans="1:12" x14ac:dyDescent="0.2">
      <c r="A471" s="832" t="s">
        <v>2332</v>
      </c>
      <c r="B471" s="832" t="s">
        <v>513</v>
      </c>
      <c r="F471" s="833">
        <v>0</v>
      </c>
      <c r="G471" s="833">
        <v>58356.07</v>
      </c>
      <c r="H471" s="833">
        <v>58356.07</v>
      </c>
      <c r="I471" s="833">
        <v>58356.07</v>
      </c>
      <c r="J471" s="833">
        <v>58356.07</v>
      </c>
      <c r="K471" s="833">
        <v>58356.07</v>
      </c>
      <c r="L471" s="833">
        <v>0</v>
      </c>
    </row>
    <row r="472" spans="1:12" x14ac:dyDescent="0.2">
      <c r="A472" s="832" t="s">
        <v>2254</v>
      </c>
      <c r="B472" s="832" t="s">
        <v>524</v>
      </c>
      <c r="F472" s="833">
        <v>0</v>
      </c>
      <c r="G472" s="833">
        <v>815258.72</v>
      </c>
      <c r="H472" s="833">
        <v>815258.72</v>
      </c>
      <c r="I472" s="833">
        <v>815258.72</v>
      </c>
      <c r="J472" s="833">
        <v>815258.72</v>
      </c>
      <c r="K472" s="833">
        <v>815258.72</v>
      </c>
      <c r="L472" s="833">
        <v>0</v>
      </c>
    </row>
    <row r="473" spans="1:12" x14ac:dyDescent="0.2">
      <c r="A473" s="832" t="s">
        <v>2303</v>
      </c>
      <c r="B473" s="832" t="s">
        <v>526</v>
      </c>
      <c r="F473" s="833">
        <v>0</v>
      </c>
      <c r="G473" s="833">
        <v>234762.53</v>
      </c>
      <c r="H473" s="833">
        <v>234762.53</v>
      </c>
      <c r="I473" s="833">
        <v>234762.53</v>
      </c>
      <c r="J473" s="833">
        <v>234762.53</v>
      </c>
      <c r="K473" s="833">
        <v>234762.53</v>
      </c>
      <c r="L473" s="833">
        <v>0</v>
      </c>
    </row>
    <row r="474" spans="1:12" x14ac:dyDescent="0.2">
      <c r="A474" s="832" t="s">
        <v>2342</v>
      </c>
      <c r="B474" s="832" t="s">
        <v>544</v>
      </c>
      <c r="F474" s="833">
        <v>0</v>
      </c>
      <c r="G474" s="833">
        <v>446987</v>
      </c>
      <c r="H474" s="833">
        <v>446987</v>
      </c>
      <c r="I474" s="833">
        <v>446987</v>
      </c>
      <c r="J474" s="833">
        <v>446987</v>
      </c>
      <c r="K474" s="833">
        <v>446987</v>
      </c>
      <c r="L474" s="833">
        <v>0</v>
      </c>
    </row>
    <row r="475" spans="1:12" x14ac:dyDescent="0.2">
      <c r="A475" s="832" t="s">
        <v>2247</v>
      </c>
      <c r="B475" s="832" t="s">
        <v>546</v>
      </c>
      <c r="F475" s="833">
        <v>0</v>
      </c>
      <c r="G475" s="833">
        <v>124710</v>
      </c>
      <c r="H475" s="833">
        <v>124710</v>
      </c>
      <c r="I475" s="833">
        <v>124710</v>
      </c>
      <c r="J475" s="833">
        <v>124710</v>
      </c>
      <c r="K475" s="833">
        <v>124710</v>
      </c>
      <c r="L475" s="833">
        <v>0</v>
      </c>
    </row>
    <row r="476" spans="1:12" x14ac:dyDescent="0.2">
      <c r="E476" s="829" t="s">
        <v>2244</v>
      </c>
      <c r="F476" s="834">
        <v>0</v>
      </c>
      <c r="G476" s="834">
        <v>339562938.51999998</v>
      </c>
      <c r="H476" s="834">
        <v>339562938.51999998</v>
      </c>
      <c r="I476" s="834">
        <v>20803625.670000002</v>
      </c>
      <c r="J476" s="834">
        <v>20803625.670000002</v>
      </c>
      <c r="K476" s="834">
        <v>20803625.670000002</v>
      </c>
      <c r="L476" s="834">
        <v>318759312.85000002</v>
      </c>
    </row>
    <row r="479" spans="1:12" x14ac:dyDescent="0.2">
      <c r="A479" s="831" t="s">
        <v>2414</v>
      </c>
      <c r="C479" s="831" t="s">
        <v>2412</v>
      </c>
    </row>
    <row r="480" spans="1:12" x14ac:dyDescent="0.2">
      <c r="A480" s="832" t="s">
        <v>2298</v>
      </c>
      <c r="B480" s="832" t="s">
        <v>452</v>
      </c>
      <c r="F480" s="833">
        <v>173460692.97</v>
      </c>
      <c r="G480" s="833">
        <v>1521929.25</v>
      </c>
      <c r="H480" s="833">
        <v>174982622.22</v>
      </c>
      <c r="I480" s="833">
        <v>174800117.09999999</v>
      </c>
      <c r="J480" s="833">
        <v>173853004.94</v>
      </c>
      <c r="K480" s="833">
        <v>173509700.25</v>
      </c>
      <c r="L480" s="833">
        <v>182505.12</v>
      </c>
    </row>
    <row r="481" spans="1:12" x14ac:dyDescent="0.2">
      <c r="A481" s="832" t="s">
        <v>2306</v>
      </c>
      <c r="B481" s="832" t="s">
        <v>453</v>
      </c>
      <c r="F481" s="833">
        <v>337574376</v>
      </c>
      <c r="G481" s="833">
        <v>-165784.94</v>
      </c>
      <c r="H481" s="833">
        <v>337408591.06</v>
      </c>
      <c r="I481" s="833">
        <v>334627285.43000001</v>
      </c>
      <c r="J481" s="833">
        <v>334627285.43000001</v>
      </c>
      <c r="K481" s="833">
        <v>331976368.94999999</v>
      </c>
      <c r="L481" s="833">
        <v>2781305.63</v>
      </c>
    </row>
    <row r="482" spans="1:12" x14ac:dyDescent="0.2">
      <c r="A482" s="832" t="s">
        <v>2307</v>
      </c>
      <c r="B482" s="832" t="s">
        <v>454</v>
      </c>
      <c r="F482" s="833">
        <v>1475747476.8</v>
      </c>
      <c r="G482" s="833">
        <v>19279200.489999998</v>
      </c>
      <c r="H482" s="833">
        <v>1495026677.29</v>
      </c>
      <c r="I482" s="833">
        <v>1494236790</v>
      </c>
      <c r="J482" s="833">
        <v>1494236790</v>
      </c>
      <c r="K482" s="833">
        <v>1451583827.6099999</v>
      </c>
      <c r="L482" s="833">
        <v>789887.29</v>
      </c>
    </row>
    <row r="483" spans="1:12" x14ac:dyDescent="0.2">
      <c r="A483" s="832" t="s">
        <v>2257</v>
      </c>
      <c r="B483" s="832" t="s">
        <v>455</v>
      </c>
      <c r="F483" s="833">
        <v>257769361.74000001</v>
      </c>
      <c r="G483" s="833">
        <v>4721240.26</v>
      </c>
      <c r="H483" s="833">
        <v>262490602</v>
      </c>
      <c r="I483" s="833">
        <v>258262118.75999999</v>
      </c>
      <c r="J483" s="833">
        <v>258262118.75999999</v>
      </c>
      <c r="K483" s="833">
        <v>251598781.80000001</v>
      </c>
      <c r="L483" s="833">
        <v>4228483.24</v>
      </c>
    </row>
    <row r="484" spans="1:12" x14ac:dyDescent="0.2">
      <c r="A484" s="832" t="s">
        <v>2299</v>
      </c>
      <c r="B484" s="832" t="s">
        <v>456</v>
      </c>
      <c r="F484" s="833">
        <v>154093067.61000001</v>
      </c>
      <c r="G484" s="833">
        <v>50571750.100000001</v>
      </c>
      <c r="H484" s="833">
        <v>204664817.71000001</v>
      </c>
      <c r="I484" s="833">
        <v>204209441.83000001</v>
      </c>
      <c r="J484" s="833">
        <v>204209441.83000001</v>
      </c>
      <c r="K484" s="833">
        <v>199680665.27000001</v>
      </c>
      <c r="L484" s="833">
        <v>455375.88</v>
      </c>
    </row>
    <row r="485" spans="1:12" x14ac:dyDescent="0.2">
      <c r="A485" s="832" t="s">
        <v>2308</v>
      </c>
      <c r="B485" s="832" t="s">
        <v>457</v>
      </c>
      <c r="F485" s="833">
        <v>181748392.25999999</v>
      </c>
      <c r="G485" s="833">
        <v>4442098.4000000004</v>
      </c>
      <c r="H485" s="833">
        <v>186190490.66</v>
      </c>
      <c r="I485" s="833">
        <v>185931918.53999999</v>
      </c>
      <c r="J485" s="833">
        <v>185931918.53999999</v>
      </c>
      <c r="K485" s="833">
        <v>184377427.41999999</v>
      </c>
      <c r="L485" s="833">
        <v>258572.12</v>
      </c>
    </row>
    <row r="486" spans="1:12" x14ac:dyDescent="0.2">
      <c r="A486" s="832" t="s">
        <v>2243</v>
      </c>
      <c r="B486" s="832" t="s">
        <v>458</v>
      </c>
      <c r="F486" s="833">
        <v>80051933.719999999</v>
      </c>
      <c r="G486" s="833">
        <v>13110131.619999999</v>
      </c>
      <c r="H486" s="833">
        <v>93162065.340000004</v>
      </c>
      <c r="I486" s="833">
        <v>92015902.980000004</v>
      </c>
      <c r="J486" s="833">
        <v>92015902.980000004</v>
      </c>
      <c r="K486" s="833">
        <v>92015902.980000004</v>
      </c>
      <c r="L486" s="833">
        <v>1146162.3600000001</v>
      </c>
    </row>
    <row r="487" spans="1:12" x14ac:dyDescent="0.2">
      <c r="A487" s="832" t="s">
        <v>2309</v>
      </c>
      <c r="B487" s="832" t="s">
        <v>459</v>
      </c>
      <c r="F487" s="833">
        <v>26605281.399999999</v>
      </c>
      <c r="G487" s="833">
        <v>3909419.71</v>
      </c>
      <c r="H487" s="833">
        <v>30514701.109999999</v>
      </c>
      <c r="I487" s="833">
        <v>30383586.309999999</v>
      </c>
      <c r="J487" s="833">
        <v>30383586.309999999</v>
      </c>
      <c r="K487" s="833">
        <v>29732984.07</v>
      </c>
      <c r="L487" s="833">
        <v>131114.79999999999</v>
      </c>
    </row>
    <row r="488" spans="1:12" x14ac:dyDescent="0.2">
      <c r="A488" s="832" t="s">
        <v>2310</v>
      </c>
      <c r="B488" s="832" t="s">
        <v>460</v>
      </c>
      <c r="F488" s="833">
        <v>272725757.20999998</v>
      </c>
      <c r="G488" s="833">
        <v>895859.37</v>
      </c>
      <c r="H488" s="833">
        <v>273621616.57999998</v>
      </c>
      <c r="I488" s="833">
        <v>272437044.06</v>
      </c>
      <c r="J488" s="833">
        <v>272437044.06</v>
      </c>
      <c r="K488" s="833">
        <v>266450333.87</v>
      </c>
      <c r="L488" s="833">
        <v>1184572.52</v>
      </c>
    </row>
    <row r="489" spans="1:12" x14ac:dyDescent="0.2">
      <c r="A489" s="832" t="s">
        <v>2311</v>
      </c>
      <c r="B489" s="832" t="s">
        <v>461</v>
      </c>
      <c r="F489" s="833">
        <v>663979376.74000001</v>
      </c>
      <c r="G489" s="833">
        <v>-22698608.079999998</v>
      </c>
      <c r="H489" s="833">
        <v>641280768.65999997</v>
      </c>
      <c r="I489" s="833">
        <v>641280768.65999997</v>
      </c>
      <c r="J489" s="833">
        <v>640705750.86000001</v>
      </c>
      <c r="K489" s="833">
        <v>633578502.20000005</v>
      </c>
      <c r="L489" s="833">
        <v>0</v>
      </c>
    </row>
    <row r="490" spans="1:12" x14ac:dyDescent="0.2">
      <c r="A490" s="832" t="s">
        <v>2246</v>
      </c>
      <c r="B490" s="832" t="s">
        <v>462</v>
      </c>
      <c r="F490" s="833">
        <v>2173583328.3000002</v>
      </c>
      <c r="G490" s="833">
        <v>-1764534700.99</v>
      </c>
      <c r="H490" s="833">
        <v>409048627.31</v>
      </c>
      <c r="I490" s="833">
        <v>0</v>
      </c>
      <c r="J490" s="833">
        <v>0</v>
      </c>
      <c r="K490" s="833">
        <v>0</v>
      </c>
      <c r="L490" s="833">
        <v>409048627.31</v>
      </c>
    </row>
    <row r="491" spans="1:12" x14ac:dyDescent="0.2">
      <c r="A491" s="832" t="s">
        <v>2378</v>
      </c>
      <c r="B491" s="832" t="s">
        <v>463</v>
      </c>
      <c r="F491" s="833">
        <v>746560454.24000001</v>
      </c>
      <c r="G491" s="833">
        <v>-25844065.920000002</v>
      </c>
      <c r="H491" s="833">
        <v>720716388.32000005</v>
      </c>
      <c r="I491" s="833">
        <v>720560350.61000001</v>
      </c>
      <c r="J491" s="833">
        <v>720560350.61000001</v>
      </c>
      <c r="K491" s="833">
        <v>720560350.61000001</v>
      </c>
      <c r="L491" s="833">
        <v>156037.71</v>
      </c>
    </row>
    <row r="492" spans="1:12" x14ac:dyDescent="0.2">
      <c r="A492" s="832" t="s">
        <v>2312</v>
      </c>
      <c r="B492" s="832" t="s">
        <v>464</v>
      </c>
      <c r="F492" s="833">
        <v>966797681.34000003</v>
      </c>
      <c r="G492" s="833">
        <v>69921200.239999995</v>
      </c>
      <c r="H492" s="833">
        <v>1036718881.58</v>
      </c>
      <c r="I492" s="833">
        <v>1033485023.47</v>
      </c>
      <c r="J492" s="833">
        <v>1033485023.47</v>
      </c>
      <c r="K492" s="833">
        <v>1025748978.84</v>
      </c>
      <c r="L492" s="833">
        <v>3233858.11</v>
      </c>
    </row>
    <row r="493" spans="1:12" x14ac:dyDescent="0.2">
      <c r="A493" s="832" t="s">
        <v>2313</v>
      </c>
      <c r="B493" s="832" t="s">
        <v>465</v>
      </c>
      <c r="F493" s="833">
        <v>631544810.41999996</v>
      </c>
      <c r="G493" s="833">
        <v>-284414330.36000001</v>
      </c>
      <c r="H493" s="833">
        <v>347130480.06</v>
      </c>
      <c r="I493" s="833">
        <v>347130480.06</v>
      </c>
      <c r="J493" s="833">
        <v>347130480.06</v>
      </c>
      <c r="K493" s="833">
        <v>334129941.5</v>
      </c>
      <c r="L493" s="833">
        <v>0</v>
      </c>
    </row>
    <row r="494" spans="1:12" x14ac:dyDescent="0.2">
      <c r="A494" s="832" t="s">
        <v>2269</v>
      </c>
      <c r="B494" s="832" t="s">
        <v>466</v>
      </c>
      <c r="F494" s="833">
        <v>116352210.90000001</v>
      </c>
      <c r="G494" s="833">
        <v>9208206.4900000002</v>
      </c>
      <c r="H494" s="833">
        <v>125560417.39</v>
      </c>
      <c r="I494" s="833">
        <v>125361039.98999999</v>
      </c>
      <c r="J494" s="833">
        <v>125361039.98999999</v>
      </c>
      <c r="K494" s="833">
        <v>124494362.20999999</v>
      </c>
      <c r="L494" s="833">
        <v>199377.4</v>
      </c>
    </row>
    <row r="495" spans="1:12" x14ac:dyDescent="0.2">
      <c r="A495" s="832" t="s">
        <v>2250</v>
      </c>
      <c r="B495" s="832" t="s">
        <v>467</v>
      </c>
      <c r="F495" s="833">
        <v>26784170.039999999</v>
      </c>
      <c r="G495" s="833">
        <v>-17583751.670000002</v>
      </c>
      <c r="H495" s="833">
        <v>9200418.3699999992</v>
      </c>
      <c r="I495" s="833">
        <v>9200418.3699999992</v>
      </c>
      <c r="J495" s="833">
        <v>9200418.3699999992</v>
      </c>
      <c r="K495" s="833">
        <v>9200418.3699999992</v>
      </c>
      <c r="L495" s="833">
        <v>0</v>
      </c>
    </row>
    <row r="496" spans="1:12" x14ac:dyDescent="0.2">
      <c r="A496" s="832" t="s">
        <v>2314</v>
      </c>
      <c r="B496" s="832" t="s">
        <v>468</v>
      </c>
      <c r="F496" s="833">
        <v>341682262.76999998</v>
      </c>
      <c r="G496" s="833">
        <v>105819245.87</v>
      </c>
      <c r="H496" s="833">
        <v>447501508.63999999</v>
      </c>
      <c r="I496" s="833">
        <v>446442514.20999998</v>
      </c>
      <c r="J496" s="833">
        <v>441902519.25999999</v>
      </c>
      <c r="K496" s="833">
        <v>413150826.35000002</v>
      </c>
      <c r="L496" s="833">
        <v>1058994.43</v>
      </c>
    </row>
    <row r="497" spans="1:12" x14ac:dyDescent="0.2">
      <c r="A497" s="832" t="s">
        <v>2315</v>
      </c>
      <c r="B497" s="832" t="s">
        <v>469</v>
      </c>
      <c r="F497" s="833">
        <v>32077150.699999999</v>
      </c>
      <c r="G497" s="833">
        <v>704007.56</v>
      </c>
      <c r="H497" s="833">
        <v>32781158.260000002</v>
      </c>
      <c r="I497" s="833">
        <v>32740840.140000001</v>
      </c>
      <c r="J497" s="833">
        <v>32740840.140000001</v>
      </c>
      <c r="K497" s="833">
        <v>32497755.18</v>
      </c>
      <c r="L497" s="833">
        <v>40318.120000000003</v>
      </c>
    </row>
    <row r="498" spans="1:12" x14ac:dyDescent="0.2">
      <c r="A498" s="832" t="s">
        <v>2316</v>
      </c>
      <c r="B498" s="832" t="s">
        <v>471</v>
      </c>
      <c r="F498" s="833">
        <v>271682068.83999997</v>
      </c>
      <c r="G498" s="833">
        <v>-11327654.76</v>
      </c>
      <c r="H498" s="833">
        <v>260354414.08000001</v>
      </c>
      <c r="I498" s="833">
        <v>259042481.75</v>
      </c>
      <c r="J498" s="833">
        <v>259042481.75</v>
      </c>
      <c r="K498" s="833">
        <v>247855554.03</v>
      </c>
      <c r="L498" s="833">
        <v>1311932.33</v>
      </c>
    </row>
    <row r="499" spans="1:12" x14ac:dyDescent="0.2">
      <c r="A499" s="832" t="s">
        <v>2317</v>
      </c>
      <c r="B499" s="832" t="s">
        <v>472</v>
      </c>
      <c r="F499" s="833">
        <v>8265861.21</v>
      </c>
      <c r="G499" s="833">
        <v>-650375.06000000006</v>
      </c>
      <c r="H499" s="833">
        <v>7615486.1500000004</v>
      </c>
      <c r="I499" s="833">
        <v>7591960.5300000003</v>
      </c>
      <c r="J499" s="833">
        <v>7591960.5300000003</v>
      </c>
      <c r="K499" s="833">
        <v>7443129.6900000004</v>
      </c>
      <c r="L499" s="833">
        <v>23525.62</v>
      </c>
    </row>
    <row r="500" spans="1:12" x14ac:dyDescent="0.2">
      <c r="A500" s="832" t="s">
        <v>2287</v>
      </c>
      <c r="B500" s="832" t="s">
        <v>473</v>
      </c>
      <c r="F500" s="833">
        <v>125136774.67</v>
      </c>
      <c r="G500" s="833">
        <v>17172220.940000001</v>
      </c>
      <c r="H500" s="833">
        <v>142308995.61000001</v>
      </c>
      <c r="I500" s="833">
        <v>139714170.97</v>
      </c>
      <c r="J500" s="833">
        <v>139714170.97</v>
      </c>
      <c r="K500" s="833">
        <v>139654121.50999999</v>
      </c>
      <c r="L500" s="833">
        <v>2594824.64</v>
      </c>
    </row>
    <row r="501" spans="1:12" x14ac:dyDescent="0.2">
      <c r="A501" s="832" t="s">
        <v>2251</v>
      </c>
      <c r="B501" s="832" t="s">
        <v>474</v>
      </c>
      <c r="F501" s="833">
        <v>31176492.98</v>
      </c>
      <c r="G501" s="833">
        <v>1733988.79</v>
      </c>
      <c r="H501" s="833">
        <v>32910481.77</v>
      </c>
      <c r="I501" s="833">
        <v>32910481.77</v>
      </c>
      <c r="J501" s="833">
        <v>32910481.77</v>
      </c>
      <c r="K501" s="833">
        <v>32751880.02</v>
      </c>
      <c r="L501" s="833">
        <v>0</v>
      </c>
    </row>
    <row r="502" spans="1:12" x14ac:dyDescent="0.2">
      <c r="A502" s="832" t="s">
        <v>2300</v>
      </c>
      <c r="B502" s="832" t="s">
        <v>475</v>
      </c>
      <c r="F502" s="833">
        <v>175621967.53</v>
      </c>
      <c r="G502" s="833">
        <v>2703563.42</v>
      </c>
      <c r="H502" s="833">
        <v>178325530.94999999</v>
      </c>
      <c r="I502" s="833">
        <v>176504386.63</v>
      </c>
      <c r="J502" s="833">
        <v>176504386.63</v>
      </c>
      <c r="K502" s="833">
        <v>176414293.72999999</v>
      </c>
      <c r="L502" s="833">
        <v>1821144.32</v>
      </c>
    </row>
    <row r="503" spans="1:12" x14ac:dyDescent="0.2">
      <c r="A503" s="832" t="s">
        <v>2318</v>
      </c>
      <c r="B503" s="832" t="s">
        <v>476</v>
      </c>
      <c r="F503" s="833">
        <v>94557739.379999995</v>
      </c>
      <c r="G503" s="833">
        <v>2010969.97</v>
      </c>
      <c r="H503" s="833">
        <v>96568709.349999994</v>
      </c>
      <c r="I503" s="833">
        <v>95577887.230000004</v>
      </c>
      <c r="J503" s="833">
        <v>95577887.230000004</v>
      </c>
      <c r="K503" s="833">
        <v>95521515.200000003</v>
      </c>
      <c r="L503" s="833">
        <v>990822.12</v>
      </c>
    </row>
    <row r="504" spans="1:12" x14ac:dyDescent="0.2">
      <c r="A504" s="832" t="s">
        <v>2319</v>
      </c>
      <c r="B504" s="832" t="s">
        <v>477</v>
      </c>
      <c r="F504" s="833">
        <v>18290782.949999999</v>
      </c>
      <c r="G504" s="833">
        <v>2137686.25</v>
      </c>
      <c r="H504" s="833">
        <v>20428469.199999999</v>
      </c>
      <c r="I504" s="833">
        <v>20422920.920000002</v>
      </c>
      <c r="J504" s="833">
        <v>20422920.920000002</v>
      </c>
      <c r="K504" s="833">
        <v>20382434.600000001</v>
      </c>
      <c r="L504" s="833">
        <v>5548.28</v>
      </c>
    </row>
    <row r="505" spans="1:12" x14ac:dyDescent="0.2">
      <c r="A505" s="832" t="s">
        <v>2252</v>
      </c>
      <c r="B505" s="832" t="s">
        <v>478</v>
      </c>
      <c r="F505" s="833">
        <v>35328563.18</v>
      </c>
      <c r="G505" s="833">
        <v>2970966.37</v>
      </c>
      <c r="H505" s="833">
        <v>38299529.549999997</v>
      </c>
      <c r="I505" s="833">
        <v>38077487.829999998</v>
      </c>
      <c r="J505" s="833">
        <v>38077487.829999998</v>
      </c>
      <c r="K505" s="833">
        <v>38077487.829999998</v>
      </c>
      <c r="L505" s="833">
        <v>222041.72</v>
      </c>
    </row>
    <row r="506" spans="1:12" x14ac:dyDescent="0.2">
      <c r="A506" s="832" t="s">
        <v>2320</v>
      </c>
      <c r="B506" s="832" t="s">
        <v>480</v>
      </c>
      <c r="F506" s="833">
        <v>418696586</v>
      </c>
      <c r="G506" s="833">
        <v>8998733.1300000008</v>
      </c>
      <c r="H506" s="833">
        <v>427695319.13</v>
      </c>
      <c r="I506" s="833">
        <v>427695319.13</v>
      </c>
      <c r="J506" s="833">
        <v>427695319.13</v>
      </c>
      <c r="K506" s="833">
        <v>426925668.26999998</v>
      </c>
      <c r="L506" s="833">
        <v>0</v>
      </c>
    </row>
    <row r="507" spans="1:12" x14ac:dyDescent="0.2">
      <c r="A507" s="832" t="s">
        <v>2321</v>
      </c>
      <c r="B507" s="832" t="s">
        <v>481</v>
      </c>
      <c r="F507" s="833">
        <v>105492982.3</v>
      </c>
      <c r="G507" s="833">
        <v>-72.260000000000005</v>
      </c>
      <c r="H507" s="833">
        <v>105492910.04000001</v>
      </c>
      <c r="I507" s="833">
        <v>105492910.04000001</v>
      </c>
      <c r="J507" s="833">
        <v>105492910.04000001</v>
      </c>
      <c r="K507" s="833">
        <v>105492910.04000001</v>
      </c>
      <c r="L507" s="833">
        <v>0</v>
      </c>
    </row>
    <row r="508" spans="1:12" x14ac:dyDescent="0.2">
      <c r="A508" s="832" t="s">
        <v>2415</v>
      </c>
      <c r="B508" s="832" t="s">
        <v>482</v>
      </c>
      <c r="F508" s="833">
        <v>223730712.53</v>
      </c>
      <c r="G508" s="833">
        <v>-2808.39</v>
      </c>
      <c r="H508" s="833">
        <v>223727904.13999999</v>
      </c>
      <c r="I508" s="833">
        <v>223727904.13999999</v>
      </c>
      <c r="J508" s="833">
        <v>223727904.13999999</v>
      </c>
      <c r="K508" s="833">
        <v>214027047.02000001</v>
      </c>
      <c r="L508" s="833">
        <v>0</v>
      </c>
    </row>
    <row r="509" spans="1:12" x14ac:dyDescent="0.2">
      <c r="A509" s="832" t="s">
        <v>2416</v>
      </c>
      <c r="B509" s="832" t="s">
        <v>483</v>
      </c>
      <c r="F509" s="833">
        <v>741321393.00999999</v>
      </c>
      <c r="G509" s="833">
        <v>-4394.32</v>
      </c>
      <c r="H509" s="833">
        <v>741316998.69000006</v>
      </c>
      <c r="I509" s="833">
        <v>741316998.69000006</v>
      </c>
      <c r="J509" s="833">
        <v>741316998.69000006</v>
      </c>
      <c r="K509" s="833">
        <v>720387588.19000006</v>
      </c>
      <c r="L509" s="833">
        <v>0</v>
      </c>
    </row>
    <row r="510" spans="1:12" x14ac:dyDescent="0.2">
      <c r="A510" s="832" t="s">
        <v>2417</v>
      </c>
      <c r="B510" s="832" t="s">
        <v>484</v>
      </c>
      <c r="F510" s="833">
        <v>40604284</v>
      </c>
      <c r="G510" s="833">
        <v>-575037.9</v>
      </c>
      <c r="H510" s="833">
        <v>40029246.100000001</v>
      </c>
      <c r="I510" s="833">
        <v>40029246.100000001</v>
      </c>
      <c r="J510" s="833">
        <v>40029246.100000001</v>
      </c>
      <c r="K510" s="833">
        <v>39778035.950000003</v>
      </c>
      <c r="L510" s="833">
        <v>0</v>
      </c>
    </row>
    <row r="511" spans="1:12" x14ac:dyDescent="0.2">
      <c r="A511" s="832" t="s">
        <v>2322</v>
      </c>
      <c r="B511" s="832" t="s">
        <v>485</v>
      </c>
      <c r="F511" s="833">
        <v>281003494.31</v>
      </c>
      <c r="G511" s="833">
        <v>315230490.54000002</v>
      </c>
      <c r="H511" s="833">
        <v>596233984.85000002</v>
      </c>
      <c r="I511" s="833">
        <v>590898147.75</v>
      </c>
      <c r="J511" s="833">
        <v>590898147.75</v>
      </c>
      <c r="K511" s="833">
        <v>590765341.75</v>
      </c>
      <c r="L511" s="833">
        <v>5335837.0999999996</v>
      </c>
    </row>
    <row r="512" spans="1:12" x14ac:dyDescent="0.2">
      <c r="A512" s="832" t="s">
        <v>2418</v>
      </c>
      <c r="B512" s="832" t="s">
        <v>487</v>
      </c>
      <c r="F512" s="833">
        <v>12073176</v>
      </c>
      <c r="G512" s="833">
        <v>-48700.79</v>
      </c>
      <c r="H512" s="833">
        <v>12024475.210000001</v>
      </c>
      <c r="I512" s="833">
        <v>12024475.210000001</v>
      </c>
      <c r="J512" s="833">
        <v>12024475.210000001</v>
      </c>
      <c r="K512" s="833">
        <v>11904714.199999999</v>
      </c>
      <c r="L512" s="833">
        <v>0</v>
      </c>
    </row>
    <row r="513" spans="1:12" x14ac:dyDescent="0.2">
      <c r="A513" s="832" t="s">
        <v>2324</v>
      </c>
      <c r="B513" s="832" t="s">
        <v>488</v>
      </c>
      <c r="F513" s="833">
        <v>28212990</v>
      </c>
      <c r="G513" s="833">
        <v>-5351.42</v>
      </c>
      <c r="H513" s="833">
        <v>28207638.579999998</v>
      </c>
      <c r="I513" s="833">
        <v>28207638.579999998</v>
      </c>
      <c r="J513" s="833">
        <v>28207638.579999998</v>
      </c>
      <c r="K513" s="833">
        <v>27416756.16</v>
      </c>
      <c r="L513" s="833">
        <v>0</v>
      </c>
    </row>
    <row r="514" spans="1:12" x14ac:dyDescent="0.2">
      <c r="A514" s="832" t="s">
        <v>2325</v>
      </c>
      <c r="B514" s="832" t="s">
        <v>489</v>
      </c>
      <c r="F514" s="833">
        <v>723558887.11000001</v>
      </c>
      <c r="G514" s="833">
        <v>-93947527.939999998</v>
      </c>
      <c r="H514" s="833">
        <v>629611359.16999996</v>
      </c>
      <c r="I514" s="833">
        <v>629611359.16999996</v>
      </c>
      <c r="J514" s="833">
        <v>629611359.16999996</v>
      </c>
      <c r="K514" s="833">
        <v>621483953.05999994</v>
      </c>
      <c r="L514" s="833">
        <v>0</v>
      </c>
    </row>
    <row r="515" spans="1:12" x14ac:dyDescent="0.2">
      <c r="A515" s="832" t="s">
        <v>2326</v>
      </c>
      <c r="B515" s="832" t="s">
        <v>490</v>
      </c>
      <c r="F515" s="833">
        <v>40370175.299999997</v>
      </c>
      <c r="G515" s="833">
        <v>1344568.61</v>
      </c>
      <c r="H515" s="833">
        <v>41714743.909999996</v>
      </c>
      <c r="I515" s="833">
        <v>41714743.909999996</v>
      </c>
      <c r="J515" s="833">
        <v>41714743.909999996</v>
      </c>
      <c r="K515" s="833">
        <v>41714743.909999996</v>
      </c>
      <c r="L515" s="833">
        <v>0</v>
      </c>
    </row>
    <row r="516" spans="1:12" x14ac:dyDescent="0.2">
      <c r="A516" s="832" t="s">
        <v>2419</v>
      </c>
      <c r="B516" s="832" t="s">
        <v>491</v>
      </c>
      <c r="F516" s="833">
        <v>44665536</v>
      </c>
      <c r="G516" s="833">
        <v>-90266.84</v>
      </c>
      <c r="H516" s="833">
        <v>44575269.159999996</v>
      </c>
      <c r="I516" s="833">
        <v>44570992.600000001</v>
      </c>
      <c r="J516" s="833">
        <v>44570992.600000001</v>
      </c>
      <c r="K516" s="833">
        <v>44216601.030000001</v>
      </c>
      <c r="L516" s="833">
        <v>4276.5600000000004</v>
      </c>
    </row>
    <row r="517" spans="1:12" x14ac:dyDescent="0.2">
      <c r="A517" s="832" t="s">
        <v>2258</v>
      </c>
      <c r="B517" s="832" t="s">
        <v>493</v>
      </c>
      <c r="F517" s="833">
        <v>216181986.87</v>
      </c>
      <c r="G517" s="833">
        <v>-8712437.9000000004</v>
      </c>
      <c r="H517" s="833">
        <v>207469548.97</v>
      </c>
      <c r="I517" s="833">
        <v>207466405.25999999</v>
      </c>
      <c r="J517" s="833">
        <v>207466405.25999999</v>
      </c>
      <c r="K517" s="833">
        <v>201522156.33000001</v>
      </c>
      <c r="L517" s="833">
        <v>3143.71</v>
      </c>
    </row>
    <row r="518" spans="1:12" x14ac:dyDescent="0.2">
      <c r="A518" s="832" t="s">
        <v>2301</v>
      </c>
      <c r="B518" s="832" t="s">
        <v>494</v>
      </c>
      <c r="F518" s="833">
        <v>28119479.719999999</v>
      </c>
      <c r="G518" s="833">
        <v>833516.95</v>
      </c>
      <c r="H518" s="833">
        <v>28952996.670000002</v>
      </c>
      <c r="I518" s="833">
        <v>28871773.469999999</v>
      </c>
      <c r="J518" s="833">
        <v>28871773.469999999</v>
      </c>
      <c r="K518" s="833">
        <v>28588742.75</v>
      </c>
      <c r="L518" s="833">
        <v>81223.199999999997</v>
      </c>
    </row>
    <row r="519" spans="1:12" x14ac:dyDescent="0.2">
      <c r="A519" s="832" t="s">
        <v>2278</v>
      </c>
      <c r="B519" s="832" t="s">
        <v>495</v>
      </c>
      <c r="F519" s="833">
        <v>5925713.5899999999</v>
      </c>
      <c r="G519" s="833">
        <v>-488085.58</v>
      </c>
      <c r="H519" s="833">
        <v>5437628.0099999998</v>
      </c>
      <c r="I519" s="833">
        <v>5437628.0099999998</v>
      </c>
      <c r="J519" s="833">
        <v>5437628.0099999998</v>
      </c>
      <c r="K519" s="833">
        <v>5437628.0099999998</v>
      </c>
      <c r="L519" s="833">
        <v>0</v>
      </c>
    </row>
    <row r="520" spans="1:12" x14ac:dyDescent="0.2">
      <c r="A520" s="832" t="s">
        <v>2259</v>
      </c>
      <c r="B520" s="832" t="s">
        <v>500</v>
      </c>
      <c r="F520" s="833">
        <v>86611575.719999999</v>
      </c>
      <c r="G520" s="833">
        <v>-4534920.6399999997</v>
      </c>
      <c r="H520" s="833">
        <v>82076655.079999998</v>
      </c>
      <c r="I520" s="833">
        <v>81548884.079999998</v>
      </c>
      <c r="J520" s="833">
        <v>81548884.079999998</v>
      </c>
      <c r="K520" s="833">
        <v>79225656.959999993</v>
      </c>
      <c r="L520" s="833">
        <v>527771</v>
      </c>
    </row>
    <row r="521" spans="1:12" x14ac:dyDescent="0.2">
      <c r="A521" s="832" t="s">
        <v>2253</v>
      </c>
      <c r="B521" s="832" t="s">
        <v>501</v>
      </c>
      <c r="F521" s="833">
        <v>223819626.09999999</v>
      </c>
      <c r="G521" s="833">
        <v>-5343005.2300000004</v>
      </c>
      <c r="H521" s="833">
        <v>218476620.87</v>
      </c>
      <c r="I521" s="833">
        <v>214883386.31</v>
      </c>
      <c r="J521" s="833">
        <v>214883386.31</v>
      </c>
      <c r="K521" s="833">
        <v>214130045.78999999</v>
      </c>
      <c r="L521" s="833">
        <v>3593234.56</v>
      </c>
    </row>
    <row r="522" spans="1:12" x14ac:dyDescent="0.2">
      <c r="A522" s="832" t="s">
        <v>2275</v>
      </c>
      <c r="B522" s="832" t="s">
        <v>502</v>
      </c>
      <c r="F522" s="833">
        <v>8973480.2899999991</v>
      </c>
      <c r="G522" s="833">
        <v>-402408.92</v>
      </c>
      <c r="H522" s="833">
        <v>8571071.3699999992</v>
      </c>
      <c r="I522" s="833">
        <v>8571071.3699999992</v>
      </c>
      <c r="J522" s="833">
        <v>8571071.3699999992</v>
      </c>
      <c r="K522" s="833">
        <v>8538716.4700000007</v>
      </c>
      <c r="L522" s="833">
        <v>0</v>
      </c>
    </row>
    <row r="523" spans="1:12" x14ac:dyDescent="0.2">
      <c r="A523" s="832" t="s">
        <v>2420</v>
      </c>
      <c r="B523" s="832" t="s">
        <v>503</v>
      </c>
      <c r="F523" s="833">
        <v>1851011.52</v>
      </c>
      <c r="G523" s="833">
        <v>-35855.5</v>
      </c>
      <c r="H523" s="833">
        <v>1815156.02</v>
      </c>
      <c r="I523" s="833">
        <v>1815156.02</v>
      </c>
      <c r="J523" s="833">
        <v>1815156.02</v>
      </c>
      <c r="K523" s="833">
        <v>1727950.02</v>
      </c>
      <c r="L523" s="833">
        <v>0</v>
      </c>
    </row>
    <row r="524" spans="1:12" x14ac:dyDescent="0.2">
      <c r="A524" s="832" t="s">
        <v>2421</v>
      </c>
      <c r="B524" s="832" t="s">
        <v>504</v>
      </c>
      <c r="F524" s="833">
        <v>1160501.76</v>
      </c>
      <c r="G524" s="833">
        <v>-236216.41</v>
      </c>
      <c r="H524" s="833">
        <v>924285.35</v>
      </c>
      <c r="I524" s="833">
        <v>704954.6</v>
      </c>
      <c r="J524" s="833">
        <v>704954.6</v>
      </c>
      <c r="K524" s="833">
        <v>704954.6</v>
      </c>
      <c r="L524" s="833">
        <v>219330.75</v>
      </c>
    </row>
    <row r="525" spans="1:12" x14ac:dyDescent="0.2">
      <c r="A525" s="832" t="s">
        <v>2327</v>
      </c>
      <c r="B525" s="832" t="s">
        <v>505</v>
      </c>
      <c r="F525" s="833">
        <v>4591832.04</v>
      </c>
      <c r="G525" s="833">
        <v>-799788.91</v>
      </c>
      <c r="H525" s="833">
        <v>3792043.13</v>
      </c>
      <c r="I525" s="833">
        <v>3729256.95</v>
      </c>
      <c r="J525" s="833">
        <v>3729256.95</v>
      </c>
      <c r="K525" s="833">
        <v>3729256.95</v>
      </c>
      <c r="L525" s="833">
        <v>62786.18</v>
      </c>
    </row>
    <row r="526" spans="1:12" x14ac:dyDescent="0.2">
      <c r="A526" s="832" t="s">
        <v>2302</v>
      </c>
      <c r="B526" s="832" t="s">
        <v>506</v>
      </c>
      <c r="F526" s="833">
        <v>9897296.1799999997</v>
      </c>
      <c r="G526" s="833">
        <v>-478160.91</v>
      </c>
      <c r="H526" s="833">
        <v>9419135.2699999996</v>
      </c>
      <c r="I526" s="833">
        <v>9419135.2699999996</v>
      </c>
      <c r="J526" s="833">
        <v>9419135.2699999996</v>
      </c>
      <c r="K526" s="833">
        <v>9400554.3900000006</v>
      </c>
      <c r="L526" s="833">
        <v>0</v>
      </c>
    </row>
    <row r="527" spans="1:12" x14ac:dyDescent="0.2">
      <c r="A527" s="832" t="s">
        <v>2328</v>
      </c>
      <c r="B527" s="832" t="s">
        <v>507</v>
      </c>
      <c r="F527" s="833">
        <v>3814778.6</v>
      </c>
      <c r="G527" s="833">
        <v>194499.85</v>
      </c>
      <c r="H527" s="833">
        <v>4009278.45</v>
      </c>
      <c r="I527" s="833">
        <v>4009278.45</v>
      </c>
      <c r="J527" s="833">
        <v>4009278.45</v>
      </c>
      <c r="K527" s="833">
        <v>4009278.45</v>
      </c>
      <c r="L527" s="833">
        <v>0</v>
      </c>
    </row>
    <row r="528" spans="1:12" x14ac:dyDescent="0.2">
      <c r="A528" s="832" t="s">
        <v>2422</v>
      </c>
      <c r="B528" s="832" t="s">
        <v>508</v>
      </c>
      <c r="F528" s="833">
        <v>14412179.1</v>
      </c>
      <c r="G528" s="833">
        <v>104252298.98</v>
      </c>
      <c r="H528" s="833">
        <v>118664478.08</v>
      </c>
      <c r="I528" s="833">
        <v>117383194.72</v>
      </c>
      <c r="J528" s="833">
        <v>117383194.72</v>
      </c>
      <c r="K528" s="833">
        <v>117319736.92</v>
      </c>
      <c r="L528" s="833">
        <v>1281283.3600000001</v>
      </c>
    </row>
    <row r="529" spans="1:12" x14ac:dyDescent="0.2">
      <c r="A529" s="832" t="s">
        <v>2329</v>
      </c>
      <c r="B529" s="832" t="s">
        <v>509</v>
      </c>
      <c r="F529" s="833">
        <v>57859970.340000004</v>
      </c>
      <c r="G529" s="833">
        <v>-1079161.92</v>
      </c>
      <c r="H529" s="833">
        <v>56780808.420000002</v>
      </c>
      <c r="I529" s="833">
        <v>56779944.240000002</v>
      </c>
      <c r="J529" s="833">
        <v>56779944.240000002</v>
      </c>
      <c r="K529" s="833">
        <v>56645778.869999997</v>
      </c>
      <c r="L529" s="833">
        <v>864.18</v>
      </c>
    </row>
    <row r="530" spans="1:12" x14ac:dyDescent="0.2">
      <c r="A530" s="832" t="s">
        <v>2330</v>
      </c>
      <c r="B530" s="832" t="s">
        <v>510</v>
      </c>
      <c r="F530" s="833">
        <v>4370708.41</v>
      </c>
      <c r="G530" s="833">
        <v>-493857.31</v>
      </c>
      <c r="H530" s="833">
        <v>3876851.1</v>
      </c>
      <c r="I530" s="833">
        <v>3876851.1</v>
      </c>
      <c r="J530" s="833">
        <v>3876851.1</v>
      </c>
      <c r="K530" s="833">
        <v>3876851.1</v>
      </c>
      <c r="L530" s="833">
        <v>0</v>
      </c>
    </row>
    <row r="531" spans="1:12" x14ac:dyDescent="0.2">
      <c r="A531" s="832" t="s">
        <v>2331</v>
      </c>
      <c r="B531" s="832" t="s">
        <v>511</v>
      </c>
      <c r="F531" s="833">
        <v>47668792.399999999</v>
      </c>
      <c r="G531" s="833">
        <v>370376.8</v>
      </c>
      <c r="H531" s="833">
        <v>48039169.200000003</v>
      </c>
      <c r="I531" s="833">
        <v>48039043.560000002</v>
      </c>
      <c r="J531" s="833">
        <v>48039043.560000002</v>
      </c>
      <c r="K531" s="833">
        <v>47991099.07</v>
      </c>
      <c r="L531" s="833">
        <v>125.64</v>
      </c>
    </row>
    <row r="532" spans="1:12" x14ac:dyDescent="0.2">
      <c r="A532" s="832" t="s">
        <v>2332</v>
      </c>
      <c r="B532" s="832" t="s">
        <v>513</v>
      </c>
      <c r="F532" s="833">
        <v>363236672.06999999</v>
      </c>
      <c r="G532" s="833">
        <v>600922.48</v>
      </c>
      <c r="H532" s="833">
        <v>363837594.55000001</v>
      </c>
      <c r="I532" s="833">
        <v>363659880.66000003</v>
      </c>
      <c r="J532" s="833">
        <v>363659880.66000003</v>
      </c>
      <c r="K532" s="833">
        <v>362618474.77999997</v>
      </c>
      <c r="L532" s="833">
        <v>177713.89</v>
      </c>
    </row>
    <row r="533" spans="1:12" x14ac:dyDescent="0.2">
      <c r="A533" s="832" t="s">
        <v>2333</v>
      </c>
      <c r="B533" s="832" t="s">
        <v>514</v>
      </c>
      <c r="F533" s="833">
        <v>22377517.41</v>
      </c>
      <c r="G533" s="833">
        <v>-661625.9</v>
      </c>
      <c r="H533" s="833">
        <v>21715891.510000002</v>
      </c>
      <c r="I533" s="833">
        <v>21364044.949999999</v>
      </c>
      <c r="J533" s="833">
        <v>21364044.949999999</v>
      </c>
      <c r="K533" s="833">
        <v>21364044.949999999</v>
      </c>
      <c r="L533" s="833">
        <v>351846.56</v>
      </c>
    </row>
    <row r="534" spans="1:12" x14ac:dyDescent="0.2">
      <c r="A534" s="832" t="s">
        <v>2273</v>
      </c>
      <c r="B534" s="832" t="s">
        <v>515</v>
      </c>
      <c r="F534" s="833">
        <v>6841467.0199999996</v>
      </c>
      <c r="G534" s="833">
        <v>-595885.54</v>
      </c>
      <c r="H534" s="833">
        <v>6245581.4800000004</v>
      </c>
      <c r="I534" s="833">
        <v>6223656.4800000004</v>
      </c>
      <c r="J534" s="833">
        <v>6199432.1699999999</v>
      </c>
      <c r="K534" s="833">
        <v>6079773.8399999999</v>
      </c>
      <c r="L534" s="833">
        <v>21925</v>
      </c>
    </row>
    <row r="535" spans="1:12" x14ac:dyDescent="0.2">
      <c r="A535" s="832" t="s">
        <v>2334</v>
      </c>
      <c r="B535" s="832" t="s">
        <v>517</v>
      </c>
      <c r="F535" s="833">
        <v>0</v>
      </c>
      <c r="G535" s="833">
        <v>5000000</v>
      </c>
      <c r="H535" s="833">
        <v>5000000</v>
      </c>
      <c r="I535" s="833">
        <v>5000000</v>
      </c>
      <c r="J535" s="833">
        <v>5000000</v>
      </c>
      <c r="K535" s="833">
        <v>5000000</v>
      </c>
      <c r="L535" s="833">
        <v>0</v>
      </c>
    </row>
    <row r="536" spans="1:12" x14ac:dyDescent="0.2">
      <c r="A536" s="832" t="s">
        <v>2335</v>
      </c>
      <c r="B536" s="832" t="s">
        <v>518</v>
      </c>
      <c r="F536" s="833">
        <v>30165077.699999999</v>
      </c>
      <c r="G536" s="833">
        <v>2160779.81</v>
      </c>
      <c r="H536" s="833">
        <v>32325857.510000002</v>
      </c>
      <c r="I536" s="833">
        <v>32316650.719999999</v>
      </c>
      <c r="J536" s="833">
        <v>32316650.719999999</v>
      </c>
      <c r="K536" s="833">
        <v>31607151.510000002</v>
      </c>
      <c r="L536" s="833">
        <v>9206.7900000000009</v>
      </c>
    </row>
    <row r="537" spans="1:12" x14ac:dyDescent="0.2">
      <c r="A537" s="832" t="s">
        <v>2336</v>
      </c>
      <c r="B537" s="832" t="s">
        <v>519</v>
      </c>
      <c r="F537" s="833">
        <v>24580099.620000001</v>
      </c>
      <c r="G537" s="833">
        <v>1581174.15</v>
      </c>
      <c r="H537" s="833">
        <v>26161273.77</v>
      </c>
      <c r="I537" s="833">
        <v>26143809.969999999</v>
      </c>
      <c r="J537" s="833">
        <v>26143809.969999999</v>
      </c>
      <c r="K537" s="833">
        <v>26043481.57</v>
      </c>
      <c r="L537" s="833">
        <v>17463.8</v>
      </c>
    </row>
    <row r="538" spans="1:12" x14ac:dyDescent="0.2">
      <c r="A538" s="832" t="s">
        <v>2337</v>
      </c>
      <c r="B538" s="832" t="s">
        <v>520</v>
      </c>
      <c r="F538" s="833">
        <v>11323158.25</v>
      </c>
      <c r="G538" s="833">
        <v>10498.26</v>
      </c>
      <c r="H538" s="833">
        <v>11333656.51</v>
      </c>
      <c r="I538" s="833">
        <v>11300123.23</v>
      </c>
      <c r="J538" s="833">
        <v>11300123.23</v>
      </c>
      <c r="K538" s="833">
        <v>11135219.949999999</v>
      </c>
      <c r="L538" s="833">
        <v>33533.279999999999</v>
      </c>
    </row>
    <row r="539" spans="1:12" x14ac:dyDescent="0.2">
      <c r="A539" s="832" t="s">
        <v>2260</v>
      </c>
      <c r="B539" s="832" t="s">
        <v>523</v>
      </c>
      <c r="F539" s="833">
        <v>29336393</v>
      </c>
      <c r="G539" s="833">
        <v>-2.1800000000000002</v>
      </c>
      <c r="H539" s="833">
        <v>29336390.82</v>
      </c>
      <c r="I539" s="833">
        <v>29336390.82</v>
      </c>
      <c r="J539" s="833">
        <v>29336390.82</v>
      </c>
      <c r="K539" s="833">
        <v>29326746.82</v>
      </c>
      <c r="L539" s="833">
        <v>0</v>
      </c>
    </row>
    <row r="540" spans="1:12" x14ac:dyDescent="0.2">
      <c r="A540" s="832" t="s">
        <v>2254</v>
      </c>
      <c r="B540" s="832" t="s">
        <v>524</v>
      </c>
      <c r="F540" s="833">
        <v>187181985.18000001</v>
      </c>
      <c r="G540" s="833">
        <v>26763169.59</v>
      </c>
      <c r="H540" s="833">
        <v>213945154.77000001</v>
      </c>
      <c r="I540" s="833">
        <v>212476686.41</v>
      </c>
      <c r="J540" s="833">
        <v>212476686.41</v>
      </c>
      <c r="K540" s="833">
        <v>211009311.83000001</v>
      </c>
      <c r="L540" s="833">
        <v>1468468.36</v>
      </c>
    </row>
    <row r="541" spans="1:12" x14ac:dyDescent="0.2">
      <c r="A541" s="832" t="s">
        <v>2281</v>
      </c>
      <c r="B541" s="832" t="s">
        <v>525</v>
      </c>
      <c r="F541" s="833">
        <v>0</v>
      </c>
      <c r="G541" s="833">
        <v>679844894.83000004</v>
      </c>
      <c r="H541" s="833">
        <v>679844894.83000004</v>
      </c>
      <c r="I541" s="833">
        <v>589920512.16999996</v>
      </c>
      <c r="J541" s="833">
        <v>589920512.16999996</v>
      </c>
      <c r="K541" s="833">
        <v>530001195.61000001</v>
      </c>
      <c r="L541" s="833">
        <v>89924382.659999996</v>
      </c>
    </row>
    <row r="542" spans="1:12" x14ac:dyDescent="0.2">
      <c r="A542" s="832" t="s">
        <v>2303</v>
      </c>
      <c r="B542" s="832" t="s">
        <v>526</v>
      </c>
      <c r="F542" s="833">
        <v>298783822.07999998</v>
      </c>
      <c r="G542" s="833">
        <v>11516440.51</v>
      </c>
      <c r="H542" s="833">
        <v>310300262.58999997</v>
      </c>
      <c r="I542" s="833">
        <v>310300262.58999997</v>
      </c>
      <c r="J542" s="833">
        <v>302503050.74000001</v>
      </c>
      <c r="K542" s="833">
        <v>295849104.67000002</v>
      </c>
      <c r="L542" s="833">
        <v>0</v>
      </c>
    </row>
    <row r="543" spans="1:12" x14ac:dyDescent="0.2">
      <c r="A543" s="832" t="s">
        <v>2423</v>
      </c>
      <c r="B543" s="832" t="s">
        <v>527</v>
      </c>
      <c r="F543" s="833">
        <v>15878580</v>
      </c>
      <c r="G543" s="833">
        <v>-0.83</v>
      </c>
      <c r="H543" s="833">
        <v>15878579.17</v>
      </c>
      <c r="I543" s="833">
        <v>15878579.17</v>
      </c>
      <c r="J543" s="833">
        <v>15878579.17</v>
      </c>
      <c r="K543" s="833">
        <v>15853454.470000001</v>
      </c>
      <c r="L543" s="833">
        <v>0</v>
      </c>
    </row>
    <row r="544" spans="1:12" x14ac:dyDescent="0.2">
      <c r="A544" s="832" t="s">
        <v>2261</v>
      </c>
      <c r="B544" s="832" t="s">
        <v>528</v>
      </c>
      <c r="F544" s="833">
        <v>5526561.9100000001</v>
      </c>
      <c r="G544" s="833">
        <v>-311537.90999999997</v>
      </c>
      <c r="H544" s="833">
        <v>5215024</v>
      </c>
      <c r="I544" s="833">
        <v>5215024</v>
      </c>
      <c r="J544" s="833">
        <v>5215024</v>
      </c>
      <c r="K544" s="833">
        <v>5215024</v>
      </c>
      <c r="L544" s="833">
        <v>0</v>
      </c>
    </row>
    <row r="545" spans="1:12" x14ac:dyDescent="0.2">
      <c r="A545" s="832" t="s">
        <v>2424</v>
      </c>
      <c r="B545" s="832" t="s">
        <v>529</v>
      </c>
      <c r="F545" s="833">
        <v>14336534</v>
      </c>
      <c r="G545" s="833">
        <v>-12851.01</v>
      </c>
      <c r="H545" s="833">
        <v>14323682.99</v>
      </c>
      <c r="I545" s="833">
        <v>14323682.99</v>
      </c>
      <c r="J545" s="833">
        <v>14323682.99</v>
      </c>
      <c r="K545" s="833">
        <v>14323682.99</v>
      </c>
      <c r="L545" s="833">
        <v>0</v>
      </c>
    </row>
    <row r="546" spans="1:12" x14ac:dyDescent="0.2">
      <c r="A546" s="832" t="s">
        <v>2262</v>
      </c>
      <c r="B546" s="832" t="s">
        <v>530</v>
      </c>
      <c r="F546" s="833">
        <v>10024056</v>
      </c>
      <c r="G546" s="833">
        <v>-311538</v>
      </c>
      <c r="H546" s="833">
        <v>9712518</v>
      </c>
      <c r="I546" s="833">
        <v>9712518</v>
      </c>
      <c r="J546" s="833">
        <v>9712518</v>
      </c>
      <c r="K546" s="833">
        <v>9712518</v>
      </c>
      <c r="L546" s="833">
        <v>0</v>
      </c>
    </row>
    <row r="547" spans="1:12" x14ac:dyDescent="0.2">
      <c r="A547" s="832" t="s">
        <v>2263</v>
      </c>
      <c r="B547" s="832" t="s">
        <v>531</v>
      </c>
      <c r="F547" s="833">
        <v>46946619</v>
      </c>
      <c r="G547" s="833">
        <v>-390211</v>
      </c>
      <c r="H547" s="833">
        <v>46556408</v>
      </c>
      <c r="I547" s="833">
        <v>46556408</v>
      </c>
      <c r="J547" s="833">
        <v>46556408</v>
      </c>
      <c r="K547" s="833">
        <v>46556408</v>
      </c>
      <c r="L547" s="833">
        <v>0</v>
      </c>
    </row>
    <row r="548" spans="1:12" x14ac:dyDescent="0.2">
      <c r="A548" s="832" t="s">
        <v>2369</v>
      </c>
      <c r="B548" s="832" t="s">
        <v>532</v>
      </c>
      <c r="F548" s="833">
        <v>37731609</v>
      </c>
      <c r="G548" s="833">
        <v>-671881</v>
      </c>
      <c r="H548" s="833">
        <v>37059728</v>
      </c>
      <c r="I548" s="833">
        <v>37059728</v>
      </c>
      <c r="J548" s="833">
        <v>37059728</v>
      </c>
      <c r="K548" s="833">
        <v>37059728</v>
      </c>
      <c r="L548" s="833">
        <v>0</v>
      </c>
    </row>
    <row r="549" spans="1:12" x14ac:dyDescent="0.2">
      <c r="A549" s="832" t="s">
        <v>2264</v>
      </c>
      <c r="B549" s="832" t="s">
        <v>533</v>
      </c>
      <c r="F549" s="833">
        <v>13903650</v>
      </c>
      <c r="G549" s="833">
        <v>-2613535</v>
      </c>
      <c r="H549" s="833">
        <v>11290115</v>
      </c>
      <c r="I549" s="833">
        <v>11290115</v>
      </c>
      <c r="J549" s="833">
        <v>11290115</v>
      </c>
      <c r="K549" s="833">
        <v>11290115</v>
      </c>
      <c r="L549" s="833">
        <v>0</v>
      </c>
    </row>
    <row r="550" spans="1:12" x14ac:dyDescent="0.2">
      <c r="A550" s="832" t="s">
        <v>2265</v>
      </c>
      <c r="B550" s="832" t="s">
        <v>534</v>
      </c>
      <c r="F550" s="833">
        <v>67361564</v>
      </c>
      <c r="G550" s="833">
        <v>-295611</v>
      </c>
      <c r="H550" s="833">
        <v>67065953</v>
      </c>
      <c r="I550" s="833">
        <v>67065953</v>
      </c>
      <c r="J550" s="833">
        <v>67065953</v>
      </c>
      <c r="K550" s="833">
        <v>67065953</v>
      </c>
      <c r="L550" s="833">
        <v>0</v>
      </c>
    </row>
    <row r="551" spans="1:12" x14ac:dyDescent="0.2">
      <c r="A551" s="832" t="s">
        <v>2338</v>
      </c>
      <c r="B551" s="832" t="s">
        <v>539</v>
      </c>
      <c r="F551" s="833">
        <v>62449119.939999998</v>
      </c>
      <c r="G551" s="833">
        <v>4973205.99</v>
      </c>
      <c r="H551" s="833">
        <v>67422325.930000007</v>
      </c>
      <c r="I551" s="833">
        <v>66892901.920000002</v>
      </c>
      <c r="J551" s="833">
        <v>66892901.920000002</v>
      </c>
      <c r="K551" s="833">
        <v>66872526.920000002</v>
      </c>
      <c r="L551" s="833">
        <v>529424.01</v>
      </c>
    </row>
    <row r="552" spans="1:12" x14ac:dyDescent="0.2">
      <c r="A552" s="832" t="s">
        <v>2339</v>
      </c>
      <c r="B552" s="832" t="s">
        <v>540</v>
      </c>
      <c r="F552" s="833">
        <v>12258692.74</v>
      </c>
      <c r="G552" s="833">
        <v>-1350073.19</v>
      </c>
      <c r="H552" s="833">
        <v>10908619.550000001</v>
      </c>
      <c r="I552" s="833">
        <v>10903258.029999999</v>
      </c>
      <c r="J552" s="833">
        <v>10903258.029999999</v>
      </c>
      <c r="K552" s="833">
        <v>10714268.109999999</v>
      </c>
      <c r="L552" s="833">
        <v>5361.52</v>
      </c>
    </row>
    <row r="553" spans="1:12" x14ac:dyDescent="0.2">
      <c r="A553" s="832" t="s">
        <v>2340</v>
      </c>
      <c r="B553" s="832" t="s">
        <v>541</v>
      </c>
      <c r="F553" s="833">
        <v>16388217.470000001</v>
      </c>
      <c r="G553" s="833">
        <v>-314373.02</v>
      </c>
      <c r="H553" s="833">
        <v>16073844.449999999</v>
      </c>
      <c r="I553" s="833">
        <v>16011175.449999999</v>
      </c>
      <c r="J553" s="833">
        <v>16011175.449999999</v>
      </c>
      <c r="K553" s="833">
        <v>15563958.85</v>
      </c>
      <c r="L553" s="833">
        <v>62669</v>
      </c>
    </row>
    <row r="554" spans="1:12" x14ac:dyDescent="0.2">
      <c r="A554" s="832" t="s">
        <v>2341</v>
      </c>
      <c r="B554" s="832" t="s">
        <v>542</v>
      </c>
      <c r="F554" s="833">
        <v>17323113.149999999</v>
      </c>
      <c r="G554" s="833">
        <v>-2914557.98</v>
      </c>
      <c r="H554" s="833">
        <v>14408555.17</v>
      </c>
      <c r="I554" s="833">
        <v>14408555.17</v>
      </c>
      <c r="J554" s="833">
        <v>14408555.17</v>
      </c>
      <c r="K554" s="833">
        <v>14408555.17</v>
      </c>
      <c r="L554" s="833">
        <v>0</v>
      </c>
    </row>
    <row r="555" spans="1:12" x14ac:dyDescent="0.2">
      <c r="A555" s="832" t="s">
        <v>2425</v>
      </c>
      <c r="B555" s="832" t="s">
        <v>543</v>
      </c>
      <c r="F555" s="833">
        <v>1789063.98</v>
      </c>
      <c r="G555" s="833">
        <v>23806845.25</v>
      </c>
      <c r="H555" s="833">
        <v>25595909.23</v>
      </c>
      <c r="I555" s="833">
        <v>25595865.440000001</v>
      </c>
      <c r="J555" s="833">
        <v>25595865.440000001</v>
      </c>
      <c r="K555" s="833">
        <v>25524603.350000001</v>
      </c>
      <c r="L555" s="833">
        <v>43.79</v>
      </c>
    </row>
    <row r="556" spans="1:12" x14ac:dyDescent="0.2">
      <c r="A556" s="832" t="s">
        <v>2342</v>
      </c>
      <c r="B556" s="832" t="s">
        <v>544</v>
      </c>
      <c r="F556" s="833">
        <v>27394891</v>
      </c>
      <c r="G556" s="833">
        <v>-6453405.3600000003</v>
      </c>
      <c r="H556" s="833">
        <v>20941485.640000001</v>
      </c>
      <c r="I556" s="833">
        <v>20941485.640000001</v>
      </c>
      <c r="J556" s="833">
        <v>20941485.640000001</v>
      </c>
      <c r="K556" s="833">
        <v>20912467.079999998</v>
      </c>
      <c r="L556" s="833">
        <v>0</v>
      </c>
    </row>
    <row r="557" spans="1:12" x14ac:dyDescent="0.2">
      <c r="A557" s="832" t="s">
        <v>2409</v>
      </c>
      <c r="B557" s="832" t="s">
        <v>545</v>
      </c>
      <c r="F557" s="833">
        <v>3368198.69</v>
      </c>
      <c r="G557" s="833">
        <v>-450323.95</v>
      </c>
      <c r="H557" s="833">
        <v>2917874.74</v>
      </c>
      <c r="I557" s="833">
        <v>2599560.25</v>
      </c>
      <c r="J557" s="833">
        <v>2599560.25</v>
      </c>
      <c r="K557" s="833">
        <v>2131511.58</v>
      </c>
      <c r="L557" s="833">
        <v>318314.49</v>
      </c>
    </row>
    <row r="558" spans="1:12" x14ac:dyDescent="0.2">
      <c r="A558" s="832" t="s">
        <v>2343</v>
      </c>
      <c r="B558" s="832" t="s">
        <v>547</v>
      </c>
      <c r="F558" s="833">
        <v>59100353.869999997</v>
      </c>
      <c r="G558" s="833">
        <v>-2042858.56</v>
      </c>
      <c r="H558" s="833">
        <v>57057495.310000002</v>
      </c>
      <c r="I558" s="833">
        <v>57050246.590000004</v>
      </c>
      <c r="J558" s="833">
        <v>56770188.229999997</v>
      </c>
      <c r="K558" s="833">
        <v>52700324.950000003</v>
      </c>
      <c r="L558" s="833">
        <v>7248.72</v>
      </c>
    </row>
    <row r="559" spans="1:12" x14ac:dyDescent="0.2">
      <c r="A559" s="832" t="s">
        <v>2344</v>
      </c>
      <c r="B559" s="832" t="s">
        <v>548</v>
      </c>
      <c r="F559" s="833">
        <v>4425717.05</v>
      </c>
      <c r="G559" s="833">
        <v>-1510788.59</v>
      </c>
      <c r="H559" s="833">
        <v>2914928.46</v>
      </c>
      <c r="I559" s="833">
        <v>2914928.46</v>
      </c>
      <c r="J559" s="833">
        <v>2914287.79</v>
      </c>
      <c r="K559" s="833">
        <v>2914287.79</v>
      </c>
      <c r="L559" s="833">
        <v>0</v>
      </c>
    </row>
    <row r="560" spans="1:12" x14ac:dyDescent="0.2">
      <c r="A560" s="832" t="s">
        <v>2345</v>
      </c>
      <c r="B560" s="832" t="s">
        <v>549</v>
      </c>
      <c r="F560" s="833">
        <v>4543151.76</v>
      </c>
      <c r="G560" s="833">
        <v>-1183473.21</v>
      </c>
      <c r="H560" s="833">
        <v>3359678.55</v>
      </c>
      <c r="I560" s="833">
        <v>3359678.55</v>
      </c>
      <c r="J560" s="833">
        <v>3359678.55</v>
      </c>
      <c r="K560" s="833">
        <v>3356724.94</v>
      </c>
      <c r="L560" s="833">
        <v>0</v>
      </c>
    </row>
    <row r="561" spans="1:12" x14ac:dyDescent="0.2">
      <c r="A561" s="832" t="s">
        <v>2346</v>
      </c>
      <c r="B561" s="832" t="s">
        <v>550</v>
      </c>
      <c r="F561" s="833">
        <v>0</v>
      </c>
      <c r="G561" s="833">
        <v>5233677.5199999996</v>
      </c>
      <c r="H561" s="833">
        <v>5233677.5199999996</v>
      </c>
      <c r="I561" s="833">
        <v>5228792.5199999996</v>
      </c>
      <c r="J561" s="833">
        <v>5228792.5199999996</v>
      </c>
      <c r="K561" s="833">
        <v>5228684.59</v>
      </c>
      <c r="L561" s="833">
        <v>4885</v>
      </c>
    </row>
    <row r="562" spans="1:12" x14ac:dyDescent="0.2">
      <c r="A562" s="832" t="s">
        <v>2426</v>
      </c>
      <c r="B562" s="832" t="s">
        <v>552</v>
      </c>
      <c r="F562" s="833">
        <v>0</v>
      </c>
      <c r="G562" s="833">
        <v>1815504</v>
      </c>
      <c r="H562" s="833">
        <v>1815504</v>
      </c>
      <c r="I562" s="833">
        <v>1815504</v>
      </c>
      <c r="J562" s="833">
        <v>1815504</v>
      </c>
      <c r="K562" s="833">
        <v>1815504</v>
      </c>
      <c r="L562" s="833">
        <v>0</v>
      </c>
    </row>
    <row r="563" spans="1:12" x14ac:dyDescent="0.2">
      <c r="A563" s="832" t="s">
        <v>2427</v>
      </c>
      <c r="B563" s="832" t="s">
        <v>553</v>
      </c>
      <c r="F563" s="833">
        <v>0</v>
      </c>
      <c r="G563" s="833">
        <v>2261625.11</v>
      </c>
      <c r="H563" s="833">
        <v>2261625.11</v>
      </c>
      <c r="I563" s="833">
        <v>2261625.11</v>
      </c>
      <c r="J563" s="833">
        <v>2156406.09</v>
      </c>
      <c r="K563" s="833">
        <v>922967.32</v>
      </c>
      <c r="L563" s="833">
        <v>0</v>
      </c>
    </row>
    <row r="564" spans="1:12" x14ac:dyDescent="0.2">
      <c r="A564" s="832" t="s">
        <v>2348</v>
      </c>
      <c r="B564" s="832" t="s">
        <v>555</v>
      </c>
      <c r="F564" s="833">
        <v>7024815.5800000001</v>
      </c>
      <c r="G564" s="833">
        <v>89989.23</v>
      </c>
      <c r="H564" s="833">
        <v>7114804.8099999996</v>
      </c>
      <c r="I564" s="833">
        <v>7114804.8099999996</v>
      </c>
      <c r="J564" s="833">
        <v>7114804.8099999996</v>
      </c>
      <c r="K564" s="833">
        <v>7114804.8099999996</v>
      </c>
      <c r="L564" s="833">
        <v>0</v>
      </c>
    </row>
    <row r="565" spans="1:12" x14ac:dyDescent="0.2">
      <c r="A565" s="832" t="s">
        <v>2349</v>
      </c>
      <c r="B565" s="832" t="s">
        <v>556</v>
      </c>
      <c r="F565" s="833">
        <v>5796156.46</v>
      </c>
      <c r="G565" s="833">
        <v>-495782.09</v>
      </c>
      <c r="H565" s="833">
        <v>5300374.37</v>
      </c>
      <c r="I565" s="833">
        <v>5232119.37</v>
      </c>
      <c r="J565" s="833">
        <v>5232119.37</v>
      </c>
      <c r="K565" s="833">
        <v>5232119.37</v>
      </c>
      <c r="L565" s="833">
        <v>68255</v>
      </c>
    </row>
    <row r="566" spans="1:12" x14ac:dyDescent="0.2">
      <c r="A566" s="832" t="s">
        <v>2304</v>
      </c>
      <c r="B566" s="832" t="s">
        <v>557</v>
      </c>
      <c r="F566" s="833">
        <v>3663922.82</v>
      </c>
      <c r="G566" s="833">
        <v>61292.76</v>
      </c>
      <c r="H566" s="833">
        <v>3725215.58</v>
      </c>
      <c r="I566" s="833">
        <v>3725215.58</v>
      </c>
      <c r="J566" s="833">
        <v>3725215.58</v>
      </c>
      <c r="K566" s="833">
        <v>3725215.58</v>
      </c>
      <c r="L566" s="833">
        <v>0</v>
      </c>
    </row>
    <row r="567" spans="1:12" x14ac:dyDescent="0.2">
      <c r="A567" s="832" t="s">
        <v>2350</v>
      </c>
      <c r="B567" s="832" t="s">
        <v>558</v>
      </c>
      <c r="F567" s="833">
        <v>165749361.88</v>
      </c>
      <c r="G567" s="833">
        <v>-11105033.880000001</v>
      </c>
      <c r="H567" s="833">
        <v>154644328</v>
      </c>
      <c r="I567" s="833">
        <v>154494857.18000001</v>
      </c>
      <c r="J567" s="833">
        <v>154494857.18000001</v>
      </c>
      <c r="K567" s="833">
        <v>154494857.18000001</v>
      </c>
      <c r="L567" s="833">
        <v>149470.82</v>
      </c>
    </row>
    <row r="568" spans="1:12" x14ac:dyDescent="0.2">
      <c r="E568" s="829" t="s">
        <v>2244</v>
      </c>
      <c r="F568" s="834">
        <v>14370997327.73</v>
      </c>
      <c r="G568" s="834">
        <v>-768404490.62</v>
      </c>
      <c r="H568" s="834">
        <v>13602592837.110001</v>
      </c>
      <c r="I568" s="834">
        <v>13066467717.110001</v>
      </c>
      <c r="J568" s="834">
        <v>13052198237.99</v>
      </c>
      <c r="K568" s="834">
        <v>12790094080.93</v>
      </c>
      <c r="L568" s="834">
        <v>536125120</v>
      </c>
    </row>
    <row r="571" spans="1:12" x14ac:dyDescent="0.2">
      <c r="A571" s="831" t="s">
        <v>2428</v>
      </c>
      <c r="C571" s="831" t="s">
        <v>2429</v>
      </c>
    </row>
    <row r="572" spans="1:12" x14ac:dyDescent="0.2">
      <c r="A572" s="832" t="s">
        <v>2257</v>
      </c>
      <c r="B572" s="832" t="s">
        <v>455</v>
      </c>
      <c r="F572" s="833">
        <v>0</v>
      </c>
      <c r="G572" s="833">
        <v>350292.75</v>
      </c>
      <c r="H572" s="833">
        <v>350292.75</v>
      </c>
      <c r="I572" s="833">
        <v>350292.75</v>
      </c>
      <c r="J572" s="833">
        <v>350292.75</v>
      </c>
      <c r="K572" s="833">
        <v>350292.75</v>
      </c>
      <c r="L572" s="833">
        <v>0</v>
      </c>
    </row>
    <row r="573" spans="1:12" x14ac:dyDescent="0.2">
      <c r="A573" s="832" t="s">
        <v>2246</v>
      </c>
      <c r="B573" s="832" t="s">
        <v>462</v>
      </c>
      <c r="F573" s="833">
        <v>0</v>
      </c>
      <c r="G573" s="833">
        <v>94.53</v>
      </c>
      <c r="H573" s="833">
        <v>94.53</v>
      </c>
      <c r="I573" s="833">
        <v>0</v>
      </c>
      <c r="J573" s="833">
        <v>0</v>
      </c>
      <c r="K573" s="833">
        <v>0</v>
      </c>
      <c r="L573" s="833">
        <v>94.53</v>
      </c>
    </row>
    <row r="574" spans="1:12" x14ac:dyDescent="0.2">
      <c r="E574" s="829" t="s">
        <v>2244</v>
      </c>
      <c r="F574" s="834">
        <v>0</v>
      </c>
      <c r="G574" s="834">
        <v>350387.28</v>
      </c>
      <c r="H574" s="834">
        <v>350387.28</v>
      </c>
      <c r="I574" s="834">
        <v>350292.75</v>
      </c>
      <c r="J574" s="834">
        <v>350292.75</v>
      </c>
      <c r="K574" s="834">
        <v>350292.75</v>
      </c>
      <c r="L574" s="834">
        <v>94.53</v>
      </c>
    </row>
    <row r="577" spans="1:12" x14ac:dyDescent="0.2">
      <c r="A577" s="831" t="s">
        <v>2430</v>
      </c>
      <c r="C577" s="831" t="s">
        <v>2429</v>
      </c>
    </row>
    <row r="578" spans="1:12" x14ac:dyDescent="0.2">
      <c r="A578" s="832" t="s">
        <v>2310</v>
      </c>
      <c r="B578" s="832" t="s">
        <v>460</v>
      </c>
      <c r="F578" s="833">
        <v>0</v>
      </c>
      <c r="G578" s="833">
        <v>6429632</v>
      </c>
      <c r="H578" s="833">
        <v>6429632</v>
      </c>
      <c r="I578" s="833">
        <v>6429632</v>
      </c>
      <c r="J578" s="833">
        <v>6429632</v>
      </c>
      <c r="K578" s="833">
        <v>0</v>
      </c>
      <c r="L578" s="833">
        <v>0</v>
      </c>
    </row>
    <row r="579" spans="1:12" x14ac:dyDescent="0.2">
      <c r="A579" s="832" t="s">
        <v>2246</v>
      </c>
      <c r="B579" s="832" t="s">
        <v>462</v>
      </c>
      <c r="F579" s="833">
        <v>0</v>
      </c>
      <c r="G579" s="833">
        <v>3282044.96</v>
      </c>
      <c r="H579" s="833">
        <v>3282044.96</v>
      </c>
      <c r="I579" s="833">
        <v>0</v>
      </c>
      <c r="J579" s="833">
        <v>0</v>
      </c>
      <c r="K579" s="833">
        <v>0</v>
      </c>
      <c r="L579" s="833">
        <v>3282044.96</v>
      </c>
    </row>
    <row r="580" spans="1:12" x14ac:dyDescent="0.2">
      <c r="A580" s="832" t="s">
        <v>2312</v>
      </c>
      <c r="B580" s="832" t="s">
        <v>464</v>
      </c>
      <c r="F580" s="833">
        <v>0</v>
      </c>
      <c r="G580" s="833">
        <v>13580000</v>
      </c>
      <c r="H580" s="833">
        <v>13580000</v>
      </c>
      <c r="I580" s="833">
        <v>10988787.93</v>
      </c>
      <c r="J580" s="833">
        <v>10988787.93</v>
      </c>
      <c r="K580" s="833">
        <v>10988787.93</v>
      </c>
      <c r="L580" s="833">
        <v>2591212.0699999998</v>
      </c>
    </row>
    <row r="581" spans="1:12" x14ac:dyDescent="0.2">
      <c r="A581" s="832" t="s">
        <v>2269</v>
      </c>
      <c r="B581" s="832" t="s">
        <v>466</v>
      </c>
      <c r="F581" s="833">
        <v>0</v>
      </c>
      <c r="G581" s="833">
        <v>11575360</v>
      </c>
      <c r="H581" s="833">
        <v>11575360</v>
      </c>
      <c r="I581" s="833">
        <v>11514865.41</v>
      </c>
      <c r="J581" s="833">
        <v>11514865.41</v>
      </c>
      <c r="K581" s="833">
        <v>9196025.4100000001</v>
      </c>
      <c r="L581" s="833">
        <v>60494.59</v>
      </c>
    </row>
    <row r="582" spans="1:12" x14ac:dyDescent="0.2">
      <c r="A582" s="832" t="s">
        <v>2318</v>
      </c>
      <c r="B582" s="832" t="s">
        <v>476</v>
      </c>
      <c r="F582" s="833">
        <v>0</v>
      </c>
      <c r="G582" s="833">
        <v>1500000</v>
      </c>
      <c r="H582" s="833">
        <v>1500000</v>
      </c>
      <c r="I582" s="833">
        <v>1500000</v>
      </c>
      <c r="J582" s="833">
        <v>1500000</v>
      </c>
      <c r="K582" s="833">
        <v>0</v>
      </c>
      <c r="L582" s="833">
        <v>0</v>
      </c>
    </row>
    <row r="583" spans="1:12" x14ac:dyDescent="0.2">
      <c r="A583" s="832" t="s">
        <v>2416</v>
      </c>
      <c r="B583" s="832" t="s">
        <v>483</v>
      </c>
      <c r="F583" s="833">
        <v>0</v>
      </c>
      <c r="G583" s="833">
        <v>3000000</v>
      </c>
      <c r="H583" s="833">
        <v>3000000</v>
      </c>
      <c r="I583" s="833">
        <v>2999815.96</v>
      </c>
      <c r="J583" s="833">
        <v>2999815.96</v>
      </c>
      <c r="K583" s="833">
        <v>0</v>
      </c>
      <c r="L583" s="833">
        <v>184.04</v>
      </c>
    </row>
    <row r="584" spans="1:12" x14ac:dyDescent="0.2">
      <c r="A584" s="832" t="s">
        <v>2363</v>
      </c>
      <c r="B584" s="832" t="s">
        <v>516</v>
      </c>
      <c r="F584" s="833">
        <v>0</v>
      </c>
      <c r="G584" s="833">
        <v>14890868.41</v>
      </c>
      <c r="H584" s="833">
        <v>14890868.41</v>
      </c>
      <c r="I584" s="833">
        <v>14890868.41</v>
      </c>
      <c r="J584" s="833">
        <v>14890868.41</v>
      </c>
      <c r="K584" s="833">
        <v>2368448.41</v>
      </c>
      <c r="L584" s="833">
        <v>0</v>
      </c>
    </row>
    <row r="585" spans="1:12" x14ac:dyDescent="0.2">
      <c r="A585" s="832" t="s">
        <v>2260</v>
      </c>
      <c r="B585" s="832" t="s">
        <v>523</v>
      </c>
      <c r="F585" s="833">
        <v>0</v>
      </c>
      <c r="G585" s="833">
        <v>3628761.69</v>
      </c>
      <c r="H585" s="833">
        <v>3628761.69</v>
      </c>
      <c r="I585" s="833">
        <v>3628761.69</v>
      </c>
      <c r="J585" s="833">
        <v>3628761.69</v>
      </c>
      <c r="K585" s="833">
        <v>3628761.69</v>
      </c>
      <c r="L585" s="833">
        <v>0</v>
      </c>
    </row>
    <row r="586" spans="1:12" x14ac:dyDescent="0.2">
      <c r="A586" s="832" t="s">
        <v>2303</v>
      </c>
      <c r="B586" s="832" t="s">
        <v>526</v>
      </c>
      <c r="F586" s="833">
        <v>0</v>
      </c>
      <c r="G586" s="833">
        <v>19827918.620000001</v>
      </c>
      <c r="H586" s="833">
        <v>19827918.620000001</v>
      </c>
      <c r="I586" s="833">
        <v>19827918.620000001</v>
      </c>
      <c r="J586" s="833">
        <v>19827918.620000001</v>
      </c>
      <c r="K586" s="833">
        <v>0</v>
      </c>
      <c r="L586" s="833">
        <v>0</v>
      </c>
    </row>
    <row r="587" spans="1:12" x14ac:dyDescent="0.2">
      <c r="A587" s="832" t="s">
        <v>2423</v>
      </c>
      <c r="B587" s="832" t="s">
        <v>527</v>
      </c>
      <c r="F587" s="833">
        <v>0</v>
      </c>
      <c r="G587" s="833">
        <v>570274.87</v>
      </c>
      <c r="H587" s="833">
        <v>570274.87</v>
      </c>
      <c r="I587" s="833">
        <v>570274.87</v>
      </c>
      <c r="J587" s="833">
        <v>570274.87</v>
      </c>
      <c r="K587" s="833">
        <v>570274.87</v>
      </c>
      <c r="L587" s="833">
        <v>0</v>
      </c>
    </row>
    <row r="588" spans="1:12" x14ac:dyDescent="0.2">
      <c r="A588" s="832" t="s">
        <v>2424</v>
      </c>
      <c r="B588" s="832" t="s">
        <v>529</v>
      </c>
      <c r="F588" s="833">
        <v>0</v>
      </c>
      <c r="G588" s="833">
        <v>2139820.62</v>
      </c>
      <c r="H588" s="833">
        <v>2139820.62</v>
      </c>
      <c r="I588" s="833">
        <v>2139820.62</v>
      </c>
      <c r="J588" s="833">
        <v>2139820.62</v>
      </c>
      <c r="K588" s="833">
        <v>2139820.62</v>
      </c>
      <c r="L588" s="833">
        <v>0</v>
      </c>
    </row>
    <row r="589" spans="1:12" x14ac:dyDescent="0.2">
      <c r="E589" s="829" t="s">
        <v>2244</v>
      </c>
      <c r="F589" s="834">
        <v>0</v>
      </c>
      <c r="G589" s="834">
        <v>80424681.170000002</v>
      </c>
      <c r="H589" s="834">
        <v>80424681.170000002</v>
      </c>
      <c r="I589" s="834">
        <v>74490745.510000005</v>
      </c>
      <c r="J589" s="834">
        <v>74490745.510000005</v>
      </c>
      <c r="K589" s="834">
        <v>28892118.93</v>
      </c>
      <c r="L589" s="834">
        <v>5933935.6600000001</v>
      </c>
    </row>
    <row r="592" spans="1:12" x14ac:dyDescent="0.2">
      <c r="A592" s="831" t="s">
        <v>2431</v>
      </c>
      <c r="C592" s="831" t="s">
        <v>2432</v>
      </c>
    </row>
    <row r="593" spans="1:12" x14ac:dyDescent="0.2">
      <c r="A593" s="832" t="s">
        <v>2257</v>
      </c>
      <c r="B593" s="832" t="s">
        <v>455</v>
      </c>
      <c r="F593" s="833">
        <v>0</v>
      </c>
      <c r="G593" s="833">
        <v>47772895.57</v>
      </c>
      <c r="H593" s="833">
        <v>47772895.57</v>
      </c>
      <c r="I593" s="833">
        <v>47293617.810000002</v>
      </c>
      <c r="J593" s="833">
        <v>47293617.810000002</v>
      </c>
      <c r="K593" s="833">
        <v>37278345.420000002</v>
      </c>
      <c r="L593" s="833">
        <v>479277.76</v>
      </c>
    </row>
    <row r="594" spans="1:12" x14ac:dyDescent="0.2">
      <c r="A594" s="832" t="s">
        <v>2246</v>
      </c>
      <c r="B594" s="832" t="s">
        <v>462</v>
      </c>
      <c r="F594" s="833">
        <v>0</v>
      </c>
      <c r="G594" s="833">
        <v>254260.78</v>
      </c>
      <c r="H594" s="833">
        <v>254260.78</v>
      </c>
      <c r="I594" s="833">
        <v>0</v>
      </c>
      <c r="J594" s="833">
        <v>0</v>
      </c>
      <c r="K594" s="833">
        <v>0</v>
      </c>
      <c r="L594" s="833">
        <v>254260.78</v>
      </c>
    </row>
    <row r="595" spans="1:12" x14ac:dyDescent="0.2">
      <c r="A595" s="832" t="s">
        <v>2334</v>
      </c>
      <c r="B595" s="832" t="s">
        <v>517</v>
      </c>
      <c r="F595" s="833">
        <v>0</v>
      </c>
      <c r="G595" s="833">
        <v>199745739.22</v>
      </c>
      <c r="H595" s="833">
        <v>199745739.22</v>
      </c>
      <c r="I595" s="833">
        <v>199745739.22</v>
      </c>
      <c r="J595" s="833">
        <v>199745739.22</v>
      </c>
      <c r="K595" s="833">
        <v>199745739.22</v>
      </c>
      <c r="L595" s="833">
        <v>0</v>
      </c>
    </row>
    <row r="596" spans="1:12" x14ac:dyDescent="0.2">
      <c r="E596" s="829" t="s">
        <v>2244</v>
      </c>
      <c r="F596" s="834">
        <v>0</v>
      </c>
      <c r="G596" s="834">
        <v>247772895.56999999</v>
      </c>
      <c r="H596" s="834">
        <v>247772895.56999999</v>
      </c>
      <c r="I596" s="834">
        <v>247039357.03</v>
      </c>
      <c r="J596" s="834">
        <v>247039357.03</v>
      </c>
      <c r="K596" s="834">
        <v>237024084.63999999</v>
      </c>
      <c r="L596" s="834">
        <v>733538.54</v>
      </c>
    </row>
    <row r="599" spans="1:12" x14ac:dyDescent="0.2">
      <c r="A599" s="831" t="s">
        <v>2433</v>
      </c>
      <c r="C599" s="831" t="s">
        <v>2434</v>
      </c>
    </row>
    <row r="600" spans="1:12" x14ac:dyDescent="0.2">
      <c r="A600" s="832" t="s">
        <v>2257</v>
      </c>
      <c r="B600" s="832" t="s">
        <v>455</v>
      </c>
      <c r="F600" s="833">
        <v>0</v>
      </c>
      <c r="G600" s="833">
        <v>73428713.519999996</v>
      </c>
      <c r="H600" s="833">
        <v>73428713.519999996</v>
      </c>
      <c r="I600" s="833">
        <v>13641442.82</v>
      </c>
      <c r="J600" s="833">
        <v>13641442.82</v>
      </c>
      <c r="K600" s="833">
        <v>12639202.82</v>
      </c>
      <c r="L600" s="833">
        <v>59787270.700000003</v>
      </c>
    </row>
    <row r="601" spans="1:12" x14ac:dyDescent="0.2">
      <c r="A601" s="832" t="s">
        <v>2309</v>
      </c>
      <c r="B601" s="832" t="s">
        <v>459</v>
      </c>
      <c r="F601" s="833">
        <v>0</v>
      </c>
      <c r="G601" s="833">
        <v>25785948.68</v>
      </c>
      <c r="H601" s="833">
        <v>25785948.68</v>
      </c>
      <c r="I601" s="833">
        <v>25779948.68</v>
      </c>
      <c r="J601" s="833">
        <v>25779948.68</v>
      </c>
      <c r="K601" s="833">
        <v>14221110.08</v>
      </c>
      <c r="L601" s="833">
        <v>6000</v>
      </c>
    </row>
    <row r="602" spans="1:12" x14ac:dyDescent="0.2">
      <c r="A602" s="832" t="s">
        <v>2310</v>
      </c>
      <c r="B602" s="832" t="s">
        <v>460</v>
      </c>
      <c r="F602" s="833">
        <v>0</v>
      </c>
      <c r="G602" s="833">
        <v>34927077</v>
      </c>
      <c r="H602" s="833">
        <v>34927077</v>
      </c>
      <c r="I602" s="833">
        <v>33851560.049999997</v>
      </c>
      <c r="J602" s="833">
        <v>33851560.049999997</v>
      </c>
      <c r="K602" s="833">
        <v>25043804.050000001</v>
      </c>
      <c r="L602" s="833">
        <v>1075516.95</v>
      </c>
    </row>
    <row r="603" spans="1:12" x14ac:dyDescent="0.2">
      <c r="A603" s="832" t="s">
        <v>2311</v>
      </c>
      <c r="B603" s="832" t="s">
        <v>461</v>
      </c>
      <c r="F603" s="833">
        <v>0</v>
      </c>
      <c r="G603" s="833">
        <v>4999600</v>
      </c>
      <c r="H603" s="833">
        <v>4999600</v>
      </c>
      <c r="I603" s="833">
        <v>4999600</v>
      </c>
      <c r="J603" s="833">
        <v>4999600</v>
      </c>
      <c r="K603" s="833">
        <v>0</v>
      </c>
      <c r="L603" s="833">
        <v>0</v>
      </c>
    </row>
    <row r="604" spans="1:12" x14ac:dyDescent="0.2">
      <c r="A604" s="832" t="s">
        <v>2246</v>
      </c>
      <c r="B604" s="832" t="s">
        <v>462</v>
      </c>
      <c r="F604" s="833">
        <v>0</v>
      </c>
      <c r="G604" s="833">
        <v>2469044.88</v>
      </c>
      <c r="H604" s="833">
        <v>2469044.88</v>
      </c>
      <c r="I604" s="833">
        <v>0</v>
      </c>
      <c r="J604" s="833">
        <v>0</v>
      </c>
      <c r="K604" s="833">
        <v>0</v>
      </c>
      <c r="L604" s="833">
        <v>2469044.88</v>
      </c>
    </row>
    <row r="605" spans="1:12" x14ac:dyDescent="0.2">
      <c r="A605" s="832" t="s">
        <v>2269</v>
      </c>
      <c r="B605" s="832" t="s">
        <v>466</v>
      </c>
      <c r="F605" s="833">
        <v>0</v>
      </c>
      <c r="G605" s="833">
        <v>2500000</v>
      </c>
      <c r="H605" s="833">
        <v>2500000</v>
      </c>
      <c r="I605" s="833">
        <v>2498500</v>
      </c>
      <c r="J605" s="833">
        <v>2498500</v>
      </c>
      <c r="K605" s="833">
        <v>0</v>
      </c>
      <c r="L605" s="833">
        <v>1500</v>
      </c>
    </row>
    <row r="606" spans="1:12" x14ac:dyDescent="0.2">
      <c r="A606" s="832" t="s">
        <v>2314</v>
      </c>
      <c r="B606" s="832" t="s">
        <v>468</v>
      </c>
      <c r="F606" s="833">
        <v>0</v>
      </c>
      <c r="G606" s="833">
        <v>4805000</v>
      </c>
      <c r="H606" s="833">
        <v>4805000</v>
      </c>
      <c r="I606" s="833">
        <v>4800120</v>
      </c>
      <c r="J606" s="833">
        <v>4800120</v>
      </c>
      <c r="K606" s="833">
        <v>0</v>
      </c>
      <c r="L606" s="833">
        <v>4880</v>
      </c>
    </row>
    <row r="607" spans="1:12" x14ac:dyDescent="0.2">
      <c r="A607" s="832" t="s">
        <v>2300</v>
      </c>
      <c r="B607" s="832" t="s">
        <v>475</v>
      </c>
      <c r="F607" s="833">
        <v>0</v>
      </c>
      <c r="G607" s="833">
        <v>2784000</v>
      </c>
      <c r="H607" s="833">
        <v>2784000</v>
      </c>
      <c r="I607" s="833">
        <v>2784000</v>
      </c>
      <c r="J607" s="833">
        <v>2784000</v>
      </c>
      <c r="K607" s="833">
        <v>2784000</v>
      </c>
      <c r="L607" s="833">
        <v>0</v>
      </c>
    </row>
    <row r="608" spans="1:12" x14ac:dyDescent="0.2">
      <c r="A608" s="832" t="s">
        <v>2319</v>
      </c>
      <c r="B608" s="832" t="s">
        <v>477</v>
      </c>
      <c r="F608" s="833">
        <v>0</v>
      </c>
      <c r="G608" s="833">
        <v>24969229.550000001</v>
      </c>
      <c r="H608" s="833">
        <v>24969229.550000001</v>
      </c>
      <c r="I608" s="833">
        <v>24969229.550000001</v>
      </c>
      <c r="J608" s="833">
        <v>24969229.550000001</v>
      </c>
      <c r="K608" s="833">
        <v>24968446.550000001</v>
      </c>
      <c r="L608" s="833">
        <v>0</v>
      </c>
    </row>
    <row r="609" spans="1:12" x14ac:dyDescent="0.2">
      <c r="A609" s="832" t="s">
        <v>2252</v>
      </c>
      <c r="B609" s="832" t="s">
        <v>478</v>
      </c>
      <c r="F609" s="833">
        <v>0</v>
      </c>
      <c r="G609" s="833">
        <v>3996720.71</v>
      </c>
      <c r="H609" s="833">
        <v>3996720.71</v>
      </c>
      <c r="I609" s="833">
        <v>3996720.71</v>
      </c>
      <c r="J609" s="833">
        <v>3996720.71</v>
      </c>
      <c r="K609" s="833">
        <v>0</v>
      </c>
      <c r="L609" s="833">
        <v>0</v>
      </c>
    </row>
    <row r="610" spans="1:12" x14ac:dyDescent="0.2">
      <c r="A610" s="832" t="s">
        <v>2320</v>
      </c>
      <c r="B610" s="832" t="s">
        <v>480</v>
      </c>
      <c r="F610" s="833">
        <v>0</v>
      </c>
      <c r="G610" s="833">
        <v>374206000</v>
      </c>
      <c r="H610" s="833">
        <v>374206000</v>
      </c>
      <c r="I610" s="833">
        <v>374206000</v>
      </c>
      <c r="J610" s="833">
        <v>374206000</v>
      </c>
      <c r="K610" s="833">
        <v>374206000</v>
      </c>
      <c r="L610" s="833">
        <v>0</v>
      </c>
    </row>
    <row r="611" spans="1:12" x14ac:dyDescent="0.2">
      <c r="A611" s="832" t="s">
        <v>2416</v>
      </c>
      <c r="B611" s="832" t="s">
        <v>483</v>
      </c>
      <c r="F611" s="833">
        <v>0</v>
      </c>
      <c r="G611" s="833">
        <v>62999312.439999998</v>
      </c>
      <c r="H611" s="833">
        <v>62999312.439999998</v>
      </c>
      <c r="I611" s="833">
        <v>62999312.439999998</v>
      </c>
      <c r="J611" s="833">
        <v>62999312.439999998</v>
      </c>
      <c r="K611" s="833">
        <v>62860809.270000003</v>
      </c>
      <c r="L611" s="833">
        <v>0</v>
      </c>
    </row>
    <row r="612" spans="1:12" x14ac:dyDescent="0.2">
      <c r="A612" s="832" t="s">
        <v>2419</v>
      </c>
      <c r="B612" s="832" t="s">
        <v>491</v>
      </c>
      <c r="F612" s="833">
        <v>0</v>
      </c>
      <c r="G612" s="833">
        <v>9992473.4900000002</v>
      </c>
      <c r="H612" s="833">
        <v>9992473.4900000002</v>
      </c>
      <c r="I612" s="833">
        <v>9992473.4900000002</v>
      </c>
      <c r="J612" s="833">
        <v>9992473.4900000002</v>
      </c>
      <c r="K612" s="833">
        <v>9791321.0600000005</v>
      </c>
      <c r="L612" s="833">
        <v>0</v>
      </c>
    </row>
    <row r="613" spans="1:12" x14ac:dyDescent="0.2">
      <c r="A613" s="832" t="s">
        <v>2258</v>
      </c>
      <c r="B613" s="832" t="s">
        <v>493</v>
      </c>
      <c r="F613" s="833">
        <v>0</v>
      </c>
      <c r="G613" s="833">
        <v>2000000</v>
      </c>
      <c r="H613" s="833">
        <v>2000000</v>
      </c>
      <c r="I613" s="833">
        <v>0</v>
      </c>
      <c r="J613" s="833">
        <v>0</v>
      </c>
      <c r="K613" s="833">
        <v>0</v>
      </c>
      <c r="L613" s="833">
        <v>2000000</v>
      </c>
    </row>
    <row r="614" spans="1:12" x14ac:dyDescent="0.2">
      <c r="A614" s="832" t="s">
        <v>2259</v>
      </c>
      <c r="B614" s="832" t="s">
        <v>500</v>
      </c>
      <c r="F614" s="833">
        <v>0</v>
      </c>
      <c r="G614" s="833">
        <v>4721500</v>
      </c>
      <c r="H614" s="833">
        <v>4721500</v>
      </c>
      <c r="I614" s="833">
        <v>1352713.05</v>
      </c>
      <c r="J614" s="833">
        <v>1352713.05</v>
      </c>
      <c r="K614" s="833">
        <v>0</v>
      </c>
      <c r="L614" s="833">
        <v>3368786.95</v>
      </c>
    </row>
    <row r="615" spans="1:12" x14ac:dyDescent="0.2">
      <c r="A615" s="832" t="s">
        <v>2253</v>
      </c>
      <c r="B615" s="832" t="s">
        <v>501</v>
      </c>
      <c r="F615" s="833">
        <v>0</v>
      </c>
      <c r="G615" s="833">
        <v>2507905.98</v>
      </c>
      <c r="H615" s="833">
        <v>2507905.98</v>
      </c>
      <c r="I615" s="833">
        <v>2507905.98</v>
      </c>
      <c r="J615" s="833">
        <v>2507905.98</v>
      </c>
      <c r="K615" s="833">
        <v>0</v>
      </c>
      <c r="L615" s="833">
        <v>0</v>
      </c>
    </row>
    <row r="616" spans="1:12" x14ac:dyDescent="0.2">
      <c r="A616" s="832" t="s">
        <v>2275</v>
      </c>
      <c r="B616" s="832" t="s">
        <v>502</v>
      </c>
      <c r="F616" s="833">
        <v>0</v>
      </c>
      <c r="G616" s="833">
        <v>10998991.16</v>
      </c>
      <c r="H616" s="833">
        <v>10998991.16</v>
      </c>
      <c r="I616" s="833">
        <v>10998991.16</v>
      </c>
      <c r="J616" s="833">
        <v>10998991.16</v>
      </c>
      <c r="K616" s="833">
        <v>10998991.16</v>
      </c>
      <c r="L616" s="833">
        <v>0</v>
      </c>
    </row>
    <row r="617" spans="1:12" x14ac:dyDescent="0.2">
      <c r="A617" s="832" t="s">
        <v>2273</v>
      </c>
      <c r="B617" s="832" t="s">
        <v>515</v>
      </c>
      <c r="F617" s="833">
        <v>0</v>
      </c>
      <c r="G617" s="833">
        <v>4270000</v>
      </c>
      <c r="H617" s="833">
        <v>4270000</v>
      </c>
      <c r="I617" s="833">
        <v>2400000</v>
      </c>
      <c r="J617" s="833">
        <v>2400000</v>
      </c>
      <c r="K617" s="833">
        <v>1200000</v>
      </c>
      <c r="L617" s="833">
        <v>1870000</v>
      </c>
    </row>
    <row r="618" spans="1:12" x14ac:dyDescent="0.2">
      <c r="A618" s="832" t="s">
        <v>2334</v>
      </c>
      <c r="B618" s="832" t="s">
        <v>517</v>
      </c>
      <c r="F618" s="833">
        <v>0</v>
      </c>
      <c r="G618" s="833">
        <v>9979999.9399999995</v>
      </c>
      <c r="H618" s="833">
        <v>9979999.9399999995</v>
      </c>
      <c r="I618" s="833">
        <v>9979999.9399999995</v>
      </c>
      <c r="J618" s="833">
        <v>9979999.9399999995</v>
      </c>
      <c r="K618" s="833">
        <v>9979999.9399999995</v>
      </c>
      <c r="L618" s="833">
        <v>0</v>
      </c>
    </row>
    <row r="619" spans="1:12" x14ac:dyDescent="0.2">
      <c r="A619" s="832" t="s">
        <v>2381</v>
      </c>
      <c r="B619" s="832" t="s">
        <v>560</v>
      </c>
      <c r="F619" s="833">
        <v>0</v>
      </c>
      <c r="G619" s="833">
        <v>14285182.34</v>
      </c>
      <c r="H619" s="833">
        <v>14285182.34</v>
      </c>
      <c r="I619" s="833">
        <v>14285182.34</v>
      </c>
      <c r="J619" s="833">
        <v>14285182.34</v>
      </c>
      <c r="K619" s="833">
        <v>14285182.34</v>
      </c>
      <c r="L619" s="833">
        <v>0</v>
      </c>
    </row>
    <row r="620" spans="1:12" x14ac:dyDescent="0.2">
      <c r="E620" s="829" t="s">
        <v>2244</v>
      </c>
      <c r="F620" s="834">
        <v>0</v>
      </c>
      <c r="G620" s="834">
        <v>676626699.69000006</v>
      </c>
      <c r="H620" s="834">
        <v>676626699.69000006</v>
      </c>
      <c r="I620" s="834">
        <v>606043700.21000004</v>
      </c>
      <c r="J620" s="834">
        <v>606043700.21000004</v>
      </c>
      <c r="K620" s="834">
        <v>562978867.26999998</v>
      </c>
      <c r="L620" s="834">
        <v>70582999.480000004</v>
      </c>
    </row>
    <row r="623" spans="1:12" x14ac:dyDescent="0.2">
      <c r="A623" s="831" t="s">
        <v>2435</v>
      </c>
      <c r="C623" s="831" t="s">
        <v>2436</v>
      </c>
    </row>
    <row r="624" spans="1:12" x14ac:dyDescent="0.2">
      <c r="A624" s="832" t="s">
        <v>2246</v>
      </c>
      <c r="B624" s="832" t="s">
        <v>462</v>
      </c>
      <c r="F624" s="833">
        <v>0</v>
      </c>
      <c r="G624" s="833">
        <v>0.22</v>
      </c>
      <c r="H624" s="833">
        <v>0.22</v>
      </c>
      <c r="I624" s="833">
        <v>0</v>
      </c>
      <c r="J624" s="833">
        <v>0</v>
      </c>
      <c r="K624" s="833">
        <v>0</v>
      </c>
      <c r="L624" s="833">
        <v>0.22</v>
      </c>
    </row>
    <row r="625" spans="1:12" x14ac:dyDescent="0.2">
      <c r="A625" s="832" t="s">
        <v>2351</v>
      </c>
      <c r="B625" s="832" t="s">
        <v>559</v>
      </c>
      <c r="F625" s="833">
        <v>3700754530</v>
      </c>
      <c r="G625" s="833">
        <v>-69410360.060000002</v>
      </c>
      <c r="H625" s="833">
        <v>3631344169.9400001</v>
      </c>
      <c r="I625" s="833">
        <v>3612032576.8000002</v>
      </c>
      <c r="J625" s="833">
        <v>3612032576.8000002</v>
      </c>
      <c r="K625" s="833">
        <v>3612032576.8000002</v>
      </c>
      <c r="L625" s="833">
        <v>19311593.140000001</v>
      </c>
    </row>
    <row r="626" spans="1:12" x14ac:dyDescent="0.2">
      <c r="E626" s="829" t="s">
        <v>2244</v>
      </c>
      <c r="F626" s="834">
        <v>3700754530</v>
      </c>
      <c r="G626" s="834">
        <v>-69410359.840000004</v>
      </c>
      <c r="H626" s="834">
        <v>3631344170.1599998</v>
      </c>
      <c r="I626" s="834">
        <v>3612032576.8000002</v>
      </c>
      <c r="J626" s="834">
        <v>3612032576.8000002</v>
      </c>
      <c r="K626" s="834">
        <v>3612032576.8000002</v>
      </c>
      <c r="L626" s="834">
        <v>19311593.359999999</v>
      </c>
    </row>
    <row r="629" spans="1:12" x14ac:dyDescent="0.2">
      <c r="A629" s="831" t="s">
        <v>2437</v>
      </c>
      <c r="C629" s="831" t="s">
        <v>2438</v>
      </c>
    </row>
    <row r="630" spans="1:12" x14ac:dyDescent="0.2">
      <c r="A630" s="832" t="s">
        <v>2351</v>
      </c>
      <c r="B630" s="832" t="s">
        <v>559</v>
      </c>
      <c r="F630" s="833">
        <v>1365134663</v>
      </c>
      <c r="G630" s="833">
        <v>71616806</v>
      </c>
      <c r="H630" s="833">
        <v>1436751469</v>
      </c>
      <c r="I630" s="833">
        <v>1436751469</v>
      </c>
      <c r="J630" s="833">
        <v>1436751469</v>
      </c>
      <c r="K630" s="833">
        <v>1436751469</v>
      </c>
      <c r="L630" s="833">
        <v>0</v>
      </c>
    </row>
    <row r="631" spans="1:12" x14ac:dyDescent="0.2">
      <c r="E631" s="829" t="s">
        <v>2244</v>
      </c>
      <c r="F631" s="834">
        <v>1365134663</v>
      </c>
      <c r="G631" s="834">
        <v>71616806</v>
      </c>
      <c r="H631" s="834">
        <v>1436751469</v>
      </c>
      <c r="I631" s="834">
        <v>1436751469</v>
      </c>
      <c r="J631" s="834">
        <v>1436751469</v>
      </c>
      <c r="K631" s="834">
        <v>1436751469</v>
      </c>
      <c r="L631" s="834">
        <v>0</v>
      </c>
    </row>
    <row r="634" spans="1:12" x14ac:dyDescent="0.2">
      <c r="A634" s="831" t="s">
        <v>2439</v>
      </c>
      <c r="C634" s="831" t="s">
        <v>2440</v>
      </c>
    </row>
    <row r="635" spans="1:12" x14ac:dyDescent="0.2">
      <c r="A635" s="832" t="s">
        <v>2351</v>
      </c>
      <c r="B635" s="832" t="s">
        <v>559</v>
      </c>
      <c r="F635" s="833">
        <v>44619165</v>
      </c>
      <c r="G635" s="833">
        <v>10329534</v>
      </c>
      <c r="H635" s="833">
        <v>54948699</v>
      </c>
      <c r="I635" s="833">
        <v>54948699</v>
      </c>
      <c r="J635" s="833">
        <v>54948699</v>
      </c>
      <c r="K635" s="833">
        <v>54948699</v>
      </c>
      <c r="L635" s="833">
        <v>0</v>
      </c>
    </row>
    <row r="636" spans="1:12" x14ac:dyDescent="0.2">
      <c r="E636" s="829" t="s">
        <v>2244</v>
      </c>
      <c r="F636" s="834">
        <v>44619165</v>
      </c>
      <c r="G636" s="834">
        <v>10329534</v>
      </c>
      <c r="H636" s="834">
        <v>54948699</v>
      </c>
      <c r="I636" s="834">
        <v>54948699</v>
      </c>
      <c r="J636" s="834">
        <v>54948699</v>
      </c>
      <c r="K636" s="834">
        <v>54948699</v>
      </c>
      <c r="L636" s="834">
        <v>0</v>
      </c>
    </row>
    <row r="639" spans="1:12" x14ac:dyDescent="0.2">
      <c r="A639" s="831" t="s">
        <v>2441</v>
      </c>
      <c r="C639" s="831" t="s">
        <v>2442</v>
      </c>
    </row>
    <row r="640" spans="1:12" x14ac:dyDescent="0.2">
      <c r="A640" s="832" t="s">
        <v>2351</v>
      </c>
      <c r="B640" s="832" t="s">
        <v>559</v>
      </c>
      <c r="F640" s="833">
        <v>179916011</v>
      </c>
      <c r="G640" s="833">
        <v>14114359.199999999</v>
      </c>
      <c r="H640" s="833">
        <v>194030370.19999999</v>
      </c>
      <c r="I640" s="833">
        <v>194030370.19999999</v>
      </c>
      <c r="J640" s="833">
        <v>194030370.19999999</v>
      </c>
      <c r="K640" s="833">
        <v>194030370.19999999</v>
      </c>
      <c r="L640" s="833">
        <v>0</v>
      </c>
    </row>
    <row r="641" spans="1:12" x14ac:dyDescent="0.2">
      <c r="E641" s="829" t="s">
        <v>2244</v>
      </c>
      <c r="F641" s="834">
        <v>179916011</v>
      </c>
      <c r="G641" s="834">
        <v>14114359.199999999</v>
      </c>
      <c r="H641" s="834">
        <v>194030370.19999999</v>
      </c>
      <c r="I641" s="834">
        <v>194030370.19999999</v>
      </c>
      <c r="J641" s="834">
        <v>194030370.19999999</v>
      </c>
      <c r="K641" s="834">
        <v>194030370.19999999</v>
      </c>
      <c r="L641" s="834">
        <v>0</v>
      </c>
    </row>
    <row r="644" spans="1:12" x14ac:dyDescent="0.2">
      <c r="A644" s="831" t="s">
        <v>2443</v>
      </c>
      <c r="C644" s="831" t="s">
        <v>2444</v>
      </c>
    </row>
    <row r="645" spans="1:12" x14ac:dyDescent="0.2">
      <c r="A645" s="832" t="s">
        <v>2351</v>
      </c>
      <c r="B645" s="832" t="s">
        <v>559</v>
      </c>
      <c r="F645" s="833">
        <v>107014958</v>
      </c>
      <c r="G645" s="833">
        <v>-22305903</v>
      </c>
      <c r="H645" s="833">
        <v>84709055</v>
      </c>
      <c r="I645" s="833">
        <v>84709055</v>
      </c>
      <c r="J645" s="833">
        <v>84709055</v>
      </c>
      <c r="K645" s="833">
        <v>84709055</v>
      </c>
      <c r="L645" s="833">
        <v>0</v>
      </c>
    </row>
    <row r="646" spans="1:12" x14ac:dyDescent="0.2">
      <c r="E646" s="829" t="s">
        <v>2244</v>
      </c>
      <c r="F646" s="834">
        <v>107014958</v>
      </c>
      <c r="G646" s="834">
        <v>-22305903</v>
      </c>
      <c r="H646" s="834">
        <v>84709055</v>
      </c>
      <c r="I646" s="834">
        <v>84709055</v>
      </c>
      <c r="J646" s="834">
        <v>84709055</v>
      </c>
      <c r="K646" s="834">
        <v>84709055</v>
      </c>
      <c r="L646" s="834">
        <v>0</v>
      </c>
    </row>
    <row r="649" spans="1:12" x14ac:dyDescent="0.2">
      <c r="A649" s="831" t="s">
        <v>2445</v>
      </c>
      <c r="C649" s="831" t="s">
        <v>2446</v>
      </c>
    </row>
    <row r="650" spans="1:12" x14ac:dyDescent="0.2">
      <c r="A650" s="832" t="s">
        <v>2351</v>
      </c>
      <c r="B650" s="832" t="s">
        <v>559</v>
      </c>
      <c r="F650" s="833">
        <v>175828584</v>
      </c>
      <c r="G650" s="833">
        <v>65781052</v>
      </c>
      <c r="H650" s="833">
        <v>241609636</v>
      </c>
      <c r="I650" s="833">
        <v>241609636</v>
      </c>
      <c r="J650" s="833">
        <v>241609636</v>
      </c>
      <c r="K650" s="833">
        <v>241609636</v>
      </c>
      <c r="L650" s="833">
        <v>0</v>
      </c>
    </row>
    <row r="651" spans="1:12" x14ac:dyDescent="0.2">
      <c r="E651" s="829" t="s">
        <v>2244</v>
      </c>
      <c r="F651" s="834">
        <v>175828584</v>
      </c>
      <c r="G651" s="834">
        <v>65781052</v>
      </c>
      <c r="H651" s="834">
        <v>241609636</v>
      </c>
      <c r="I651" s="834">
        <v>241609636</v>
      </c>
      <c r="J651" s="834">
        <v>241609636</v>
      </c>
      <c r="K651" s="834">
        <v>241609636</v>
      </c>
      <c r="L651" s="834">
        <v>0</v>
      </c>
    </row>
    <row r="654" spans="1:12" x14ac:dyDescent="0.2">
      <c r="A654" s="831" t="s">
        <v>2447</v>
      </c>
      <c r="C654" s="831" t="s">
        <v>2448</v>
      </c>
    </row>
    <row r="655" spans="1:12" x14ac:dyDescent="0.2">
      <c r="A655" s="832" t="s">
        <v>2307</v>
      </c>
      <c r="B655" s="832" t="s">
        <v>454</v>
      </c>
      <c r="F655" s="833">
        <v>0</v>
      </c>
      <c r="G655" s="833">
        <v>2373889.9</v>
      </c>
      <c r="H655" s="833">
        <v>2373889.9</v>
      </c>
      <c r="I655" s="833">
        <v>2373889.9</v>
      </c>
      <c r="J655" s="833">
        <v>2373889.9</v>
      </c>
      <c r="K655" s="833">
        <v>2373889.9</v>
      </c>
      <c r="L655" s="833">
        <v>0</v>
      </c>
    </row>
    <row r="656" spans="1:12" x14ac:dyDescent="0.2">
      <c r="A656" s="832" t="s">
        <v>2299</v>
      </c>
      <c r="B656" s="832" t="s">
        <v>456</v>
      </c>
      <c r="F656" s="833">
        <v>0</v>
      </c>
      <c r="G656" s="833">
        <v>2999998.96</v>
      </c>
      <c r="H656" s="833">
        <v>2999998.96</v>
      </c>
      <c r="I656" s="833">
        <v>2999998.96</v>
      </c>
      <c r="J656" s="833">
        <v>2999998.96</v>
      </c>
      <c r="K656" s="833">
        <v>0</v>
      </c>
      <c r="L656" s="833">
        <v>0</v>
      </c>
    </row>
    <row r="657" spans="1:12" x14ac:dyDescent="0.2">
      <c r="A657" s="832" t="s">
        <v>2308</v>
      </c>
      <c r="B657" s="832" t="s">
        <v>457</v>
      </c>
      <c r="F657" s="833">
        <v>0</v>
      </c>
      <c r="G657" s="833">
        <v>359104.69</v>
      </c>
      <c r="H657" s="833">
        <v>359104.69</v>
      </c>
      <c r="I657" s="833">
        <v>359104.69</v>
      </c>
      <c r="J657" s="833">
        <v>359104.69</v>
      </c>
      <c r="K657" s="833">
        <v>359104.69</v>
      </c>
      <c r="L657" s="833">
        <v>0</v>
      </c>
    </row>
    <row r="658" spans="1:12" x14ac:dyDescent="0.2">
      <c r="A658" s="832" t="s">
        <v>2246</v>
      </c>
      <c r="B658" s="832" t="s">
        <v>462</v>
      </c>
      <c r="F658" s="833">
        <v>0</v>
      </c>
      <c r="G658" s="833">
        <v>62643.67</v>
      </c>
      <c r="H658" s="833">
        <v>62643.67</v>
      </c>
      <c r="I658" s="833">
        <v>0</v>
      </c>
      <c r="J658" s="833">
        <v>0</v>
      </c>
      <c r="K658" s="833">
        <v>0</v>
      </c>
      <c r="L658" s="833">
        <v>62643.67</v>
      </c>
    </row>
    <row r="659" spans="1:12" x14ac:dyDescent="0.2">
      <c r="A659" s="832" t="s">
        <v>2269</v>
      </c>
      <c r="B659" s="832" t="s">
        <v>466</v>
      </c>
      <c r="F659" s="833">
        <v>0</v>
      </c>
      <c r="G659" s="833">
        <v>1774740.05</v>
      </c>
      <c r="H659" s="833">
        <v>1774740.05</v>
      </c>
      <c r="I659" s="833">
        <v>1774740.05</v>
      </c>
      <c r="J659" s="833">
        <v>1774740.05</v>
      </c>
      <c r="K659" s="833">
        <v>1774740.05</v>
      </c>
      <c r="L659" s="833">
        <v>0</v>
      </c>
    </row>
    <row r="660" spans="1:12" x14ac:dyDescent="0.2">
      <c r="A660" s="832" t="s">
        <v>2314</v>
      </c>
      <c r="B660" s="832" t="s">
        <v>468</v>
      </c>
      <c r="F660" s="833">
        <v>0</v>
      </c>
      <c r="G660" s="833">
        <v>107784.7</v>
      </c>
      <c r="H660" s="833">
        <v>107784.7</v>
      </c>
      <c r="I660" s="833">
        <v>107784.7</v>
      </c>
      <c r="J660" s="833">
        <v>107784.7</v>
      </c>
      <c r="K660" s="833">
        <v>107784.7</v>
      </c>
      <c r="L660" s="833">
        <v>0</v>
      </c>
    </row>
    <row r="661" spans="1:12" x14ac:dyDescent="0.2">
      <c r="A661" s="832" t="s">
        <v>2317</v>
      </c>
      <c r="B661" s="832" t="s">
        <v>472</v>
      </c>
      <c r="F661" s="833">
        <v>0</v>
      </c>
      <c r="G661" s="833">
        <v>75899</v>
      </c>
      <c r="H661" s="833">
        <v>75899</v>
      </c>
      <c r="I661" s="833">
        <v>75899</v>
      </c>
      <c r="J661" s="833">
        <v>75899</v>
      </c>
      <c r="K661" s="833">
        <v>75899</v>
      </c>
      <c r="L661" s="833">
        <v>0</v>
      </c>
    </row>
    <row r="662" spans="1:12" x14ac:dyDescent="0.2">
      <c r="A662" s="832" t="s">
        <v>2300</v>
      </c>
      <c r="B662" s="832" t="s">
        <v>475</v>
      </c>
      <c r="F662" s="833">
        <v>0</v>
      </c>
      <c r="G662" s="833">
        <v>2000000</v>
      </c>
      <c r="H662" s="833">
        <v>2000000</v>
      </c>
      <c r="I662" s="833">
        <v>2000000</v>
      </c>
      <c r="J662" s="833">
        <v>2000000</v>
      </c>
      <c r="K662" s="833">
        <v>2000000</v>
      </c>
      <c r="L662" s="833">
        <v>0</v>
      </c>
    </row>
    <row r="663" spans="1:12" x14ac:dyDescent="0.2">
      <c r="A663" s="832" t="s">
        <v>2324</v>
      </c>
      <c r="B663" s="832" t="s">
        <v>488</v>
      </c>
      <c r="F663" s="833">
        <v>0</v>
      </c>
      <c r="G663" s="833">
        <v>413432.58</v>
      </c>
      <c r="H663" s="833">
        <v>413432.58</v>
      </c>
      <c r="I663" s="833">
        <v>413432.58</v>
      </c>
      <c r="J663" s="833">
        <v>413432.58</v>
      </c>
      <c r="K663" s="833">
        <v>413432.58</v>
      </c>
      <c r="L663" s="833">
        <v>0</v>
      </c>
    </row>
    <row r="664" spans="1:12" x14ac:dyDescent="0.2">
      <c r="A664" s="832" t="s">
        <v>2326</v>
      </c>
      <c r="B664" s="832" t="s">
        <v>490</v>
      </c>
      <c r="F664" s="833">
        <v>0</v>
      </c>
      <c r="G664" s="833">
        <v>1750896.29</v>
      </c>
      <c r="H664" s="833">
        <v>1750896.29</v>
      </c>
      <c r="I664" s="833">
        <v>1750896.29</v>
      </c>
      <c r="J664" s="833">
        <v>1750896.29</v>
      </c>
      <c r="K664" s="833">
        <v>1750896.29</v>
      </c>
      <c r="L664" s="833">
        <v>0</v>
      </c>
    </row>
    <row r="665" spans="1:12" x14ac:dyDescent="0.2">
      <c r="A665" s="832" t="s">
        <v>2258</v>
      </c>
      <c r="B665" s="832" t="s">
        <v>493</v>
      </c>
      <c r="F665" s="833">
        <v>0</v>
      </c>
      <c r="G665" s="833">
        <v>4262542.8899999997</v>
      </c>
      <c r="H665" s="833">
        <v>4262542.8899999997</v>
      </c>
      <c r="I665" s="833">
        <v>4262542.8899999997</v>
      </c>
      <c r="J665" s="833">
        <v>4262542.8899999997</v>
      </c>
      <c r="K665" s="833">
        <v>4262542.8899999997</v>
      </c>
      <c r="L665" s="833">
        <v>0</v>
      </c>
    </row>
    <row r="666" spans="1:12" x14ac:dyDescent="0.2">
      <c r="A666" s="832" t="s">
        <v>2301</v>
      </c>
      <c r="B666" s="832" t="s">
        <v>494</v>
      </c>
      <c r="F666" s="833">
        <v>0</v>
      </c>
      <c r="G666" s="833">
        <v>45756.6</v>
      </c>
      <c r="H666" s="833">
        <v>45756.6</v>
      </c>
      <c r="I666" s="833">
        <v>45756.6</v>
      </c>
      <c r="J666" s="833">
        <v>45756.6</v>
      </c>
      <c r="K666" s="833">
        <v>45756.6</v>
      </c>
      <c r="L666" s="833">
        <v>0</v>
      </c>
    </row>
    <row r="667" spans="1:12" x14ac:dyDescent="0.2">
      <c r="A667" s="832" t="s">
        <v>2278</v>
      </c>
      <c r="B667" s="832" t="s">
        <v>495</v>
      </c>
      <c r="F667" s="833">
        <v>0</v>
      </c>
      <c r="G667" s="833">
        <v>314670.71999999997</v>
      </c>
      <c r="H667" s="833">
        <v>314670.71999999997</v>
      </c>
      <c r="I667" s="833">
        <v>314670.71999999997</v>
      </c>
      <c r="J667" s="833">
        <v>314670.71999999997</v>
      </c>
      <c r="K667" s="833">
        <v>314670.71999999997</v>
      </c>
      <c r="L667" s="833">
        <v>0</v>
      </c>
    </row>
    <row r="668" spans="1:12" x14ac:dyDescent="0.2">
      <c r="A668" s="832" t="s">
        <v>2404</v>
      </c>
      <c r="B668" s="832" t="s">
        <v>496</v>
      </c>
      <c r="F668" s="833">
        <v>0</v>
      </c>
      <c r="G668" s="833">
        <v>558597.41</v>
      </c>
      <c r="H668" s="833">
        <v>558597.41</v>
      </c>
      <c r="I668" s="833">
        <v>558597.41</v>
      </c>
      <c r="J668" s="833">
        <v>558597.41</v>
      </c>
      <c r="K668" s="833">
        <v>558597.41</v>
      </c>
      <c r="L668" s="833">
        <v>0</v>
      </c>
    </row>
    <row r="669" spans="1:12" x14ac:dyDescent="0.2">
      <c r="A669" s="832" t="s">
        <v>2284</v>
      </c>
      <c r="B669" s="832" t="s">
        <v>497</v>
      </c>
      <c r="F669" s="833">
        <v>0</v>
      </c>
      <c r="G669" s="833">
        <v>1159899</v>
      </c>
      <c r="H669" s="833">
        <v>1159899</v>
      </c>
      <c r="I669" s="833">
        <v>1159899</v>
      </c>
      <c r="J669" s="833">
        <v>1159899</v>
      </c>
      <c r="K669" s="833">
        <v>1159899</v>
      </c>
      <c r="L669" s="833">
        <v>0</v>
      </c>
    </row>
    <row r="670" spans="1:12" x14ac:dyDescent="0.2">
      <c r="A670" s="832" t="s">
        <v>2405</v>
      </c>
      <c r="B670" s="832" t="s">
        <v>498</v>
      </c>
      <c r="F670" s="833">
        <v>0</v>
      </c>
      <c r="G670" s="833">
        <v>21168</v>
      </c>
      <c r="H670" s="833">
        <v>21168</v>
      </c>
      <c r="I670" s="833">
        <v>21168</v>
      </c>
      <c r="J670" s="833">
        <v>21168</v>
      </c>
      <c r="K670" s="833">
        <v>21168</v>
      </c>
      <c r="L670" s="833">
        <v>0</v>
      </c>
    </row>
    <row r="671" spans="1:12" x14ac:dyDescent="0.2">
      <c r="A671" s="832" t="s">
        <v>2259</v>
      </c>
      <c r="B671" s="832" t="s">
        <v>500</v>
      </c>
      <c r="F671" s="833">
        <v>0</v>
      </c>
      <c r="G671" s="833">
        <v>142501.67000000001</v>
      </c>
      <c r="H671" s="833">
        <v>142501.67000000001</v>
      </c>
      <c r="I671" s="833">
        <v>142501.67000000001</v>
      </c>
      <c r="J671" s="833">
        <v>142501.67000000001</v>
      </c>
      <c r="K671" s="833">
        <v>142501.67000000001</v>
      </c>
      <c r="L671" s="833">
        <v>0</v>
      </c>
    </row>
    <row r="672" spans="1:12" x14ac:dyDescent="0.2">
      <c r="A672" s="832" t="s">
        <v>2253</v>
      </c>
      <c r="B672" s="832" t="s">
        <v>501</v>
      </c>
      <c r="F672" s="833">
        <v>0</v>
      </c>
      <c r="G672" s="833">
        <v>190629</v>
      </c>
      <c r="H672" s="833">
        <v>190629</v>
      </c>
      <c r="I672" s="833">
        <v>190629</v>
      </c>
      <c r="J672" s="833">
        <v>190629</v>
      </c>
      <c r="K672" s="833">
        <v>190629</v>
      </c>
      <c r="L672" s="833">
        <v>0</v>
      </c>
    </row>
    <row r="673" spans="1:12" x14ac:dyDescent="0.2">
      <c r="A673" s="832" t="s">
        <v>2275</v>
      </c>
      <c r="B673" s="832" t="s">
        <v>502</v>
      </c>
      <c r="F673" s="833">
        <v>0</v>
      </c>
      <c r="G673" s="833">
        <v>512312.45</v>
      </c>
      <c r="H673" s="833">
        <v>512312.45</v>
      </c>
      <c r="I673" s="833">
        <v>512312.45</v>
      </c>
      <c r="J673" s="833">
        <v>512312.45</v>
      </c>
      <c r="K673" s="833">
        <v>512312.45</v>
      </c>
      <c r="L673" s="833">
        <v>0</v>
      </c>
    </row>
    <row r="674" spans="1:12" x14ac:dyDescent="0.2">
      <c r="A674" s="832" t="s">
        <v>2327</v>
      </c>
      <c r="B674" s="832" t="s">
        <v>505</v>
      </c>
      <c r="F674" s="833">
        <v>0</v>
      </c>
      <c r="G674" s="833">
        <v>450703.29</v>
      </c>
      <c r="H674" s="833">
        <v>450703.29</v>
      </c>
      <c r="I674" s="833">
        <v>450703.29</v>
      </c>
      <c r="J674" s="833">
        <v>450703.29</v>
      </c>
      <c r="K674" s="833">
        <v>450703.29</v>
      </c>
      <c r="L674" s="833">
        <v>0</v>
      </c>
    </row>
    <row r="675" spans="1:12" x14ac:dyDescent="0.2">
      <c r="A675" s="832" t="s">
        <v>2302</v>
      </c>
      <c r="B675" s="832" t="s">
        <v>506</v>
      </c>
      <c r="F675" s="833">
        <v>0</v>
      </c>
      <c r="G675" s="833">
        <v>57370.48</v>
      </c>
      <c r="H675" s="833">
        <v>57370.48</v>
      </c>
      <c r="I675" s="833">
        <v>57370.48</v>
      </c>
      <c r="J675" s="833">
        <v>57370.48</v>
      </c>
      <c r="K675" s="833">
        <v>57370.48</v>
      </c>
      <c r="L675" s="833">
        <v>0</v>
      </c>
    </row>
    <row r="676" spans="1:12" x14ac:dyDescent="0.2">
      <c r="A676" s="832" t="s">
        <v>2329</v>
      </c>
      <c r="B676" s="832" t="s">
        <v>509</v>
      </c>
      <c r="F676" s="833">
        <v>0</v>
      </c>
      <c r="G676" s="833">
        <v>70761</v>
      </c>
      <c r="H676" s="833">
        <v>70761</v>
      </c>
      <c r="I676" s="833">
        <v>70761</v>
      </c>
      <c r="J676" s="833">
        <v>70761</v>
      </c>
      <c r="K676" s="833">
        <v>70761</v>
      </c>
      <c r="L676" s="833">
        <v>0</v>
      </c>
    </row>
    <row r="677" spans="1:12" x14ac:dyDescent="0.2">
      <c r="A677" s="832" t="s">
        <v>2330</v>
      </c>
      <c r="B677" s="832" t="s">
        <v>510</v>
      </c>
      <c r="F677" s="833">
        <v>0</v>
      </c>
      <c r="G677" s="833">
        <v>404885.52</v>
      </c>
      <c r="H677" s="833">
        <v>404885.52</v>
      </c>
      <c r="I677" s="833">
        <v>404885.52</v>
      </c>
      <c r="J677" s="833">
        <v>404885.52</v>
      </c>
      <c r="K677" s="833">
        <v>404885.52</v>
      </c>
      <c r="L677" s="833">
        <v>0</v>
      </c>
    </row>
    <row r="678" spans="1:12" x14ac:dyDescent="0.2">
      <c r="A678" s="832" t="s">
        <v>2331</v>
      </c>
      <c r="B678" s="832" t="s">
        <v>511</v>
      </c>
      <c r="F678" s="833">
        <v>0</v>
      </c>
      <c r="G678" s="833">
        <v>2455807.6800000002</v>
      </c>
      <c r="H678" s="833">
        <v>2455807.6800000002</v>
      </c>
      <c r="I678" s="833">
        <v>2455807.6800000002</v>
      </c>
      <c r="J678" s="833">
        <v>2455807.6800000002</v>
      </c>
      <c r="K678" s="833">
        <v>2455807.6800000002</v>
      </c>
      <c r="L678" s="833">
        <v>0</v>
      </c>
    </row>
    <row r="679" spans="1:12" x14ac:dyDescent="0.2">
      <c r="A679" s="832" t="s">
        <v>2406</v>
      </c>
      <c r="B679" s="832" t="s">
        <v>512</v>
      </c>
      <c r="F679" s="833">
        <v>0</v>
      </c>
      <c r="G679" s="833">
        <v>2417008.29</v>
      </c>
      <c r="H679" s="833">
        <v>2417008.29</v>
      </c>
      <c r="I679" s="833">
        <v>2417008.29</v>
      </c>
      <c r="J679" s="833">
        <v>2417008.29</v>
      </c>
      <c r="K679" s="833">
        <v>2417008.29</v>
      </c>
      <c r="L679" s="833">
        <v>0</v>
      </c>
    </row>
    <row r="680" spans="1:12" x14ac:dyDescent="0.2">
      <c r="A680" s="832" t="s">
        <v>2332</v>
      </c>
      <c r="B680" s="832" t="s">
        <v>513</v>
      </c>
      <c r="F680" s="833">
        <v>0</v>
      </c>
      <c r="G680" s="833">
        <v>441085.3</v>
      </c>
      <c r="H680" s="833">
        <v>441085.3</v>
      </c>
      <c r="I680" s="833">
        <v>441085.3</v>
      </c>
      <c r="J680" s="833">
        <v>441085.3</v>
      </c>
      <c r="K680" s="833">
        <v>441085.3</v>
      </c>
      <c r="L680" s="833">
        <v>0</v>
      </c>
    </row>
    <row r="681" spans="1:12" x14ac:dyDescent="0.2">
      <c r="A681" s="832" t="s">
        <v>2333</v>
      </c>
      <c r="B681" s="832" t="s">
        <v>514</v>
      </c>
      <c r="F681" s="833">
        <v>0</v>
      </c>
      <c r="G681" s="833">
        <v>39161.599999999999</v>
      </c>
      <c r="H681" s="833">
        <v>39161.599999999999</v>
      </c>
      <c r="I681" s="833">
        <v>39161.599999999999</v>
      </c>
      <c r="J681" s="833">
        <v>39161.599999999999</v>
      </c>
      <c r="K681" s="833">
        <v>39161.599999999999</v>
      </c>
      <c r="L681" s="833">
        <v>0</v>
      </c>
    </row>
    <row r="682" spans="1:12" x14ac:dyDescent="0.2">
      <c r="A682" s="832" t="s">
        <v>2273</v>
      </c>
      <c r="B682" s="832" t="s">
        <v>515</v>
      </c>
      <c r="F682" s="833">
        <v>0</v>
      </c>
      <c r="G682" s="833">
        <v>73690</v>
      </c>
      <c r="H682" s="833">
        <v>73690</v>
      </c>
      <c r="I682" s="833">
        <v>73690</v>
      </c>
      <c r="J682" s="833">
        <v>73690</v>
      </c>
      <c r="K682" s="833">
        <v>0</v>
      </c>
      <c r="L682" s="833">
        <v>0</v>
      </c>
    </row>
    <row r="683" spans="1:12" x14ac:dyDescent="0.2">
      <c r="A683" s="832" t="s">
        <v>2335</v>
      </c>
      <c r="B683" s="832" t="s">
        <v>518</v>
      </c>
      <c r="F683" s="833">
        <v>0</v>
      </c>
      <c r="G683" s="833">
        <v>4234731.0999999996</v>
      </c>
      <c r="H683" s="833">
        <v>4234731.0999999996</v>
      </c>
      <c r="I683" s="833">
        <v>4234731.0999999996</v>
      </c>
      <c r="J683" s="833">
        <v>4234731.0999999996</v>
      </c>
      <c r="K683" s="833">
        <v>4234731.0999999996</v>
      </c>
      <c r="L683" s="833">
        <v>0</v>
      </c>
    </row>
    <row r="684" spans="1:12" x14ac:dyDescent="0.2">
      <c r="A684" s="832" t="s">
        <v>2337</v>
      </c>
      <c r="B684" s="832" t="s">
        <v>520</v>
      </c>
      <c r="F684" s="833">
        <v>0</v>
      </c>
      <c r="G684" s="833">
        <v>50873</v>
      </c>
      <c r="H684" s="833">
        <v>50873</v>
      </c>
      <c r="I684" s="833">
        <v>50873</v>
      </c>
      <c r="J684" s="833">
        <v>50873</v>
      </c>
      <c r="K684" s="833">
        <v>50873</v>
      </c>
      <c r="L684" s="833">
        <v>0</v>
      </c>
    </row>
    <row r="685" spans="1:12" x14ac:dyDescent="0.2">
      <c r="A685" s="832" t="s">
        <v>2401</v>
      </c>
      <c r="B685" s="832" t="s">
        <v>522</v>
      </c>
      <c r="F685" s="833">
        <v>0</v>
      </c>
      <c r="G685" s="833">
        <v>1121637.1200000001</v>
      </c>
      <c r="H685" s="833">
        <v>1121637.1200000001</v>
      </c>
      <c r="I685" s="833">
        <v>1121637.1200000001</v>
      </c>
      <c r="J685" s="833">
        <v>1121637.1200000001</v>
      </c>
      <c r="K685" s="833">
        <v>1032033.1</v>
      </c>
      <c r="L685" s="833">
        <v>0</v>
      </c>
    </row>
    <row r="686" spans="1:12" x14ac:dyDescent="0.2">
      <c r="A686" s="832" t="s">
        <v>2254</v>
      </c>
      <c r="B686" s="832" t="s">
        <v>524</v>
      </c>
      <c r="F686" s="833">
        <v>0</v>
      </c>
      <c r="G686" s="833">
        <v>3209489</v>
      </c>
      <c r="H686" s="833">
        <v>3209489</v>
      </c>
      <c r="I686" s="833">
        <v>3209489</v>
      </c>
      <c r="J686" s="833">
        <v>3209489</v>
      </c>
      <c r="K686" s="833">
        <v>3209489</v>
      </c>
      <c r="L686" s="833">
        <v>0</v>
      </c>
    </row>
    <row r="687" spans="1:12" x14ac:dyDescent="0.2">
      <c r="A687" s="832" t="s">
        <v>2281</v>
      </c>
      <c r="B687" s="832" t="s">
        <v>525</v>
      </c>
      <c r="F687" s="833">
        <v>0</v>
      </c>
      <c r="G687" s="833">
        <v>71565796</v>
      </c>
      <c r="H687" s="833">
        <v>71565796</v>
      </c>
      <c r="I687" s="833">
        <v>71565796</v>
      </c>
      <c r="J687" s="833">
        <v>71565796</v>
      </c>
      <c r="K687" s="833">
        <v>55565800</v>
      </c>
      <c r="L687" s="833">
        <v>0</v>
      </c>
    </row>
    <row r="688" spans="1:12" x14ac:dyDescent="0.2">
      <c r="A688" s="832" t="s">
        <v>2263</v>
      </c>
      <c r="B688" s="832" t="s">
        <v>531</v>
      </c>
      <c r="F688" s="833">
        <v>0</v>
      </c>
      <c r="G688" s="833">
        <v>3601428.37</v>
      </c>
      <c r="H688" s="833">
        <v>3601428.37</v>
      </c>
      <c r="I688" s="833">
        <v>3601428.37</v>
      </c>
      <c r="J688" s="833">
        <v>3601428.37</v>
      </c>
      <c r="K688" s="833">
        <v>3601428.37</v>
      </c>
      <c r="L688" s="833">
        <v>0</v>
      </c>
    </row>
    <row r="689" spans="1:12" x14ac:dyDescent="0.2">
      <c r="A689" s="832" t="s">
        <v>2340</v>
      </c>
      <c r="B689" s="832" t="s">
        <v>541</v>
      </c>
      <c r="F689" s="833">
        <v>0</v>
      </c>
      <c r="G689" s="833">
        <v>613701.13</v>
      </c>
      <c r="H689" s="833">
        <v>613701.13</v>
      </c>
      <c r="I689" s="833">
        <v>613701.13</v>
      </c>
      <c r="J689" s="833">
        <v>613701.13</v>
      </c>
      <c r="K689" s="833">
        <v>613701.13</v>
      </c>
      <c r="L689" s="833">
        <v>0</v>
      </c>
    </row>
    <row r="690" spans="1:12" x14ac:dyDescent="0.2">
      <c r="A690" s="832" t="s">
        <v>2342</v>
      </c>
      <c r="B690" s="832" t="s">
        <v>544</v>
      </c>
      <c r="F690" s="833">
        <v>0</v>
      </c>
      <c r="G690" s="833">
        <v>893974</v>
      </c>
      <c r="H690" s="833">
        <v>893974</v>
      </c>
      <c r="I690" s="833">
        <v>893974</v>
      </c>
      <c r="J690" s="833">
        <v>893974</v>
      </c>
      <c r="K690" s="833">
        <v>893974</v>
      </c>
      <c r="L690" s="833">
        <v>0</v>
      </c>
    </row>
    <row r="691" spans="1:12" x14ac:dyDescent="0.2">
      <c r="A691" s="832" t="s">
        <v>2409</v>
      </c>
      <c r="B691" s="832" t="s">
        <v>545</v>
      </c>
      <c r="F691" s="833">
        <v>0</v>
      </c>
      <c r="G691" s="833">
        <v>49449.88</v>
      </c>
      <c r="H691" s="833">
        <v>49449.88</v>
      </c>
      <c r="I691" s="833">
        <v>49449.88</v>
      </c>
      <c r="J691" s="833">
        <v>49449.88</v>
      </c>
      <c r="K691" s="833">
        <v>0</v>
      </c>
      <c r="L691" s="833">
        <v>0</v>
      </c>
    </row>
    <row r="692" spans="1:12" x14ac:dyDescent="0.2">
      <c r="A692" s="832" t="s">
        <v>2345</v>
      </c>
      <c r="B692" s="832" t="s">
        <v>549</v>
      </c>
      <c r="F692" s="833">
        <v>0</v>
      </c>
      <c r="G692" s="833">
        <v>367572.42</v>
      </c>
      <c r="H692" s="833">
        <v>367572.42</v>
      </c>
      <c r="I692" s="833">
        <v>367572.42</v>
      </c>
      <c r="J692" s="833">
        <v>367572.42</v>
      </c>
      <c r="K692" s="833">
        <v>367572.42</v>
      </c>
      <c r="L692" s="833">
        <v>0</v>
      </c>
    </row>
    <row r="693" spans="1:12" x14ac:dyDescent="0.2">
      <c r="A693" s="832" t="s">
        <v>2410</v>
      </c>
      <c r="B693" s="832" t="s">
        <v>551</v>
      </c>
      <c r="F693" s="833">
        <v>0</v>
      </c>
      <c r="G693" s="833">
        <v>23112</v>
      </c>
      <c r="H693" s="833">
        <v>23112</v>
      </c>
      <c r="I693" s="833">
        <v>23112</v>
      </c>
      <c r="J693" s="833">
        <v>23112</v>
      </c>
      <c r="K693" s="833">
        <v>23112</v>
      </c>
      <c r="L693" s="833">
        <v>0</v>
      </c>
    </row>
    <row r="694" spans="1:12" x14ac:dyDescent="0.2">
      <c r="A694" s="832" t="s">
        <v>2304</v>
      </c>
      <c r="B694" s="832" t="s">
        <v>557</v>
      </c>
      <c r="F694" s="833">
        <v>0</v>
      </c>
      <c r="G694" s="833">
        <v>35711.230000000003</v>
      </c>
      <c r="H694" s="833">
        <v>35711.230000000003</v>
      </c>
      <c r="I694" s="833">
        <v>35711.230000000003</v>
      </c>
      <c r="J694" s="833">
        <v>35711.230000000003</v>
      </c>
      <c r="K694" s="833">
        <v>35711.230000000003</v>
      </c>
      <c r="L694" s="833">
        <v>0</v>
      </c>
    </row>
    <row r="695" spans="1:12" x14ac:dyDescent="0.2">
      <c r="E695" s="829" t="s">
        <v>2244</v>
      </c>
      <c r="F695" s="834">
        <v>0</v>
      </c>
      <c r="G695" s="834">
        <v>111304415.98999999</v>
      </c>
      <c r="H695" s="834">
        <v>111304415.98999999</v>
      </c>
      <c r="I695" s="834">
        <v>111241772.31999999</v>
      </c>
      <c r="J695" s="834">
        <v>111241772.31999999</v>
      </c>
      <c r="K695" s="834">
        <v>92029033.459999993</v>
      </c>
      <c r="L695" s="834">
        <v>62643.67</v>
      </c>
    </row>
    <row r="698" spans="1:12" x14ac:dyDescent="0.2">
      <c r="A698" s="831" t="s">
        <v>2449</v>
      </c>
      <c r="C698" s="831" t="s">
        <v>2448</v>
      </c>
    </row>
    <row r="699" spans="1:12" x14ac:dyDescent="0.2">
      <c r="A699" s="832" t="s">
        <v>2298</v>
      </c>
      <c r="B699" s="832" t="s">
        <v>452</v>
      </c>
      <c r="F699" s="833">
        <v>0</v>
      </c>
      <c r="G699" s="833">
        <v>17027315.190000001</v>
      </c>
      <c r="H699" s="833">
        <v>17027315.190000001</v>
      </c>
      <c r="I699" s="833">
        <v>17027315.190000001</v>
      </c>
      <c r="J699" s="833">
        <v>17027315.190000001</v>
      </c>
      <c r="K699" s="833">
        <v>17027315.190000001</v>
      </c>
      <c r="L699" s="833">
        <v>0</v>
      </c>
    </row>
    <row r="700" spans="1:12" x14ac:dyDescent="0.2">
      <c r="A700" s="832" t="s">
        <v>2306</v>
      </c>
      <c r="B700" s="832" t="s">
        <v>453</v>
      </c>
      <c r="F700" s="833">
        <v>0</v>
      </c>
      <c r="G700" s="833">
        <v>43632904.880000003</v>
      </c>
      <c r="H700" s="833">
        <v>43632904.880000003</v>
      </c>
      <c r="I700" s="833">
        <v>43632904.880000003</v>
      </c>
      <c r="J700" s="833">
        <v>43632904.880000003</v>
      </c>
      <c r="K700" s="833">
        <v>43622966.479999997</v>
      </c>
      <c r="L700" s="833">
        <v>0</v>
      </c>
    </row>
    <row r="701" spans="1:12" x14ac:dyDescent="0.2">
      <c r="A701" s="832" t="s">
        <v>2307</v>
      </c>
      <c r="B701" s="832" t="s">
        <v>454</v>
      </c>
      <c r="F701" s="833">
        <v>0</v>
      </c>
      <c r="G701" s="833">
        <v>117271146.95999999</v>
      </c>
      <c r="H701" s="833">
        <v>117271146.95999999</v>
      </c>
      <c r="I701" s="833">
        <v>117271146.95999999</v>
      </c>
      <c r="J701" s="833">
        <v>117271146.95999999</v>
      </c>
      <c r="K701" s="833">
        <v>117271146.95999999</v>
      </c>
      <c r="L701" s="833">
        <v>0</v>
      </c>
    </row>
    <row r="702" spans="1:12" x14ac:dyDescent="0.2">
      <c r="A702" s="832" t="s">
        <v>2257</v>
      </c>
      <c r="B702" s="832" t="s">
        <v>455</v>
      </c>
      <c r="F702" s="833">
        <v>0</v>
      </c>
      <c r="G702" s="833">
        <v>25029948.43</v>
      </c>
      <c r="H702" s="833">
        <v>25029948.43</v>
      </c>
      <c r="I702" s="833">
        <v>25029948.43</v>
      </c>
      <c r="J702" s="833">
        <v>25029948.43</v>
      </c>
      <c r="K702" s="833">
        <v>25029948.43</v>
      </c>
      <c r="L702" s="833">
        <v>0</v>
      </c>
    </row>
    <row r="703" spans="1:12" x14ac:dyDescent="0.2">
      <c r="A703" s="832" t="s">
        <v>2299</v>
      </c>
      <c r="B703" s="832" t="s">
        <v>456</v>
      </c>
      <c r="F703" s="833">
        <v>0</v>
      </c>
      <c r="G703" s="833">
        <v>18093104.510000002</v>
      </c>
      <c r="H703" s="833">
        <v>18093104.510000002</v>
      </c>
      <c r="I703" s="833">
        <v>18093104.510000002</v>
      </c>
      <c r="J703" s="833">
        <v>18093104.510000002</v>
      </c>
      <c r="K703" s="833">
        <v>18093104.510000002</v>
      </c>
      <c r="L703" s="833">
        <v>0</v>
      </c>
    </row>
    <row r="704" spans="1:12" x14ac:dyDescent="0.2">
      <c r="A704" s="832" t="s">
        <v>2308</v>
      </c>
      <c r="B704" s="832" t="s">
        <v>457</v>
      </c>
      <c r="F704" s="833">
        <v>0</v>
      </c>
      <c r="G704" s="833">
        <v>15756753.539999999</v>
      </c>
      <c r="H704" s="833">
        <v>15756753.539999999</v>
      </c>
      <c r="I704" s="833">
        <v>15756753.539999999</v>
      </c>
      <c r="J704" s="833">
        <v>15756753.539999999</v>
      </c>
      <c r="K704" s="833">
        <v>15756753.539999999</v>
      </c>
      <c r="L704" s="833">
        <v>0</v>
      </c>
    </row>
    <row r="705" spans="1:12" x14ac:dyDescent="0.2">
      <c r="A705" s="832" t="s">
        <v>2243</v>
      </c>
      <c r="B705" s="832" t="s">
        <v>458</v>
      </c>
      <c r="F705" s="833">
        <v>0</v>
      </c>
      <c r="G705" s="833">
        <v>84581544.329999998</v>
      </c>
      <c r="H705" s="833">
        <v>84581544.329999998</v>
      </c>
      <c r="I705" s="833">
        <v>84581544.329999998</v>
      </c>
      <c r="J705" s="833">
        <v>84581544.329999998</v>
      </c>
      <c r="K705" s="833">
        <v>84581544.329999998</v>
      </c>
      <c r="L705" s="833">
        <v>0</v>
      </c>
    </row>
    <row r="706" spans="1:12" x14ac:dyDescent="0.2">
      <c r="A706" s="832" t="s">
        <v>2309</v>
      </c>
      <c r="B706" s="832" t="s">
        <v>459</v>
      </c>
      <c r="F706" s="833">
        <v>0</v>
      </c>
      <c r="G706" s="833">
        <v>2685913.22</v>
      </c>
      <c r="H706" s="833">
        <v>2685913.22</v>
      </c>
      <c r="I706" s="833">
        <v>2685913.22</v>
      </c>
      <c r="J706" s="833">
        <v>2685913.22</v>
      </c>
      <c r="K706" s="833">
        <v>2685913.22</v>
      </c>
      <c r="L706" s="833">
        <v>0</v>
      </c>
    </row>
    <row r="707" spans="1:12" x14ac:dyDescent="0.2">
      <c r="A707" s="832" t="s">
        <v>2310</v>
      </c>
      <c r="B707" s="832" t="s">
        <v>460</v>
      </c>
      <c r="F707" s="833">
        <v>0</v>
      </c>
      <c r="G707" s="833">
        <v>24957821.23</v>
      </c>
      <c r="H707" s="833">
        <v>24957821.23</v>
      </c>
      <c r="I707" s="833">
        <v>24957821.23</v>
      </c>
      <c r="J707" s="833">
        <v>24957821.23</v>
      </c>
      <c r="K707" s="833">
        <v>24957821.23</v>
      </c>
      <c r="L707" s="833">
        <v>0</v>
      </c>
    </row>
    <row r="708" spans="1:12" x14ac:dyDescent="0.2">
      <c r="A708" s="832" t="s">
        <v>2311</v>
      </c>
      <c r="B708" s="832" t="s">
        <v>461</v>
      </c>
      <c r="F708" s="833">
        <v>0</v>
      </c>
      <c r="G708" s="833">
        <v>44470542.079999998</v>
      </c>
      <c r="H708" s="833">
        <v>44470542.079999998</v>
      </c>
      <c r="I708" s="833">
        <v>44470542.079999998</v>
      </c>
      <c r="J708" s="833">
        <v>44470542.079999998</v>
      </c>
      <c r="K708" s="833">
        <v>44470542.079999998</v>
      </c>
      <c r="L708" s="833">
        <v>0</v>
      </c>
    </row>
    <row r="709" spans="1:12" x14ac:dyDescent="0.2">
      <c r="A709" s="832" t="s">
        <v>2246</v>
      </c>
      <c r="B709" s="832" t="s">
        <v>462</v>
      </c>
      <c r="F709" s="833">
        <v>621599267</v>
      </c>
      <c r="G709" s="833">
        <v>-613188917.16999996</v>
      </c>
      <c r="H709" s="833">
        <v>8410349.8300000001</v>
      </c>
      <c r="I709" s="833">
        <v>0</v>
      </c>
      <c r="J709" s="833">
        <v>0</v>
      </c>
      <c r="K709" s="833">
        <v>0</v>
      </c>
      <c r="L709" s="833">
        <v>8410349.8300000001</v>
      </c>
    </row>
    <row r="710" spans="1:12" x14ac:dyDescent="0.2">
      <c r="A710" s="832" t="s">
        <v>2312</v>
      </c>
      <c r="B710" s="832" t="s">
        <v>464</v>
      </c>
      <c r="F710" s="833">
        <v>0</v>
      </c>
      <c r="G710" s="833">
        <v>124198942.66</v>
      </c>
      <c r="H710" s="833">
        <v>124198942.66</v>
      </c>
      <c r="I710" s="833">
        <v>123548942.66</v>
      </c>
      <c r="J710" s="833">
        <v>123548942.66</v>
      </c>
      <c r="K710" s="833">
        <v>123482362.62</v>
      </c>
      <c r="L710" s="833">
        <v>650000</v>
      </c>
    </row>
    <row r="711" spans="1:12" x14ac:dyDescent="0.2">
      <c r="A711" s="832" t="s">
        <v>2269</v>
      </c>
      <c r="B711" s="832" t="s">
        <v>466</v>
      </c>
      <c r="F711" s="833">
        <v>0</v>
      </c>
      <c r="G711" s="833">
        <v>14218595.550000001</v>
      </c>
      <c r="H711" s="833">
        <v>14218595.550000001</v>
      </c>
      <c r="I711" s="833">
        <v>14218595.550000001</v>
      </c>
      <c r="J711" s="833">
        <v>14218595.550000001</v>
      </c>
      <c r="K711" s="833">
        <v>14218595.550000001</v>
      </c>
      <c r="L711" s="833">
        <v>0</v>
      </c>
    </row>
    <row r="712" spans="1:12" x14ac:dyDescent="0.2">
      <c r="A712" s="832" t="s">
        <v>2314</v>
      </c>
      <c r="B712" s="832" t="s">
        <v>468</v>
      </c>
      <c r="F712" s="833">
        <v>0</v>
      </c>
      <c r="G712" s="833">
        <v>61692862.149999999</v>
      </c>
      <c r="H712" s="833">
        <v>61692862.149999999</v>
      </c>
      <c r="I712" s="833">
        <v>61692862.149999999</v>
      </c>
      <c r="J712" s="833">
        <v>61692862.149999999</v>
      </c>
      <c r="K712" s="833">
        <v>43406020.289999999</v>
      </c>
      <c r="L712" s="833">
        <v>0</v>
      </c>
    </row>
    <row r="713" spans="1:12" x14ac:dyDescent="0.2">
      <c r="A713" s="832" t="s">
        <v>2315</v>
      </c>
      <c r="B713" s="832" t="s">
        <v>469</v>
      </c>
      <c r="F713" s="833">
        <v>0</v>
      </c>
      <c r="G713" s="833">
        <v>6241253.75</v>
      </c>
      <c r="H713" s="833">
        <v>6241253.75</v>
      </c>
      <c r="I713" s="833">
        <v>6241253.75</v>
      </c>
      <c r="J713" s="833">
        <v>6241253.75</v>
      </c>
      <c r="K713" s="833">
        <v>6241253.75</v>
      </c>
      <c r="L713" s="833">
        <v>0</v>
      </c>
    </row>
    <row r="714" spans="1:12" x14ac:dyDescent="0.2">
      <c r="A714" s="832" t="s">
        <v>2316</v>
      </c>
      <c r="B714" s="832" t="s">
        <v>471</v>
      </c>
      <c r="F714" s="833">
        <v>0</v>
      </c>
      <c r="G714" s="833">
        <v>7916287.2699999996</v>
      </c>
      <c r="H714" s="833">
        <v>7916287.2699999996</v>
      </c>
      <c r="I714" s="833">
        <v>7916287.2699999996</v>
      </c>
      <c r="J714" s="833">
        <v>7916287.2699999996</v>
      </c>
      <c r="K714" s="833">
        <v>7916287.2699999996</v>
      </c>
      <c r="L714" s="833">
        <v>0</v>
      </c>
    </row>
    <row r="715" spans="1:12" x14ac:dyDescent="0.2">
      <c r="A715" s="832" t="s">
        <v>2317</v>
      </c>
      <c r="B715" s="832" t="s">
        <v>472</v>
      </c>
      <c r="F715" s="833">
        <v>0</v>
      </c>
      <c r="G715" s="833">
        <v>476723</v>
      </c>
      <c r="H715" s="833">
        <v>476723</v>
      </c>
      <c r="I715" s="833">
        <v>476723</v>
      </c>
      <c r="J715" s="833">
        <v>476723</v>
      </c>
      <c r="K715" s="833">
        <v>476723</v>
      </c>
      <c r="L715" s="833">
        <v>0</v>
      </c>
    </row>
    <row r="716" spans="1:12" x14ac:dyDescent="0.2">
      <c r="A716" s="832" t="s">
        <v>2287</v>
      </c>
      <c r="B716" s="832" t="s">
        <v>473</v>
      </c>
      <c r="F716" s="833">
        <v>0</v>
      </c>
      <c r="G716" s="833">
        <v>17071343.559999999</v>
      </c>
      <c r="H716" s="833">
        <v>17071343.559999999</v>
      </c>
      <c r="I716" s="833">
        <v>17019993.420000002</v>
      </c>
      <c r="J716" s="833">
        <v>17019993.420000002</v>
      </c>
      <c r="K716" s="833">
        <v>16981394.620000001</v>
      </c>
      <c r="L716" s="833">
        <v>51350.14</v>
      </c>
    </row>
    <row r="717" spans="1:12" x14ac:dyDescent="0.2">
      <c r="A717" s="832" t="s">
        <v>2251</v>
      </c>
      <c r="B717" s="832" t="s">
        <v>474</v>
      </c>
      <c r="F717" s="833">
        <v>0</v>
      </c>
      <c r="G717" s="833">
        <v>5765459.0999999996</v>
      </c>
      <c r="H717" s="833">
        <v>5765459.0999999996</v>
      </c>
      <c r="I717" s="833">
        <v>5765459.0999999996</v>
      </c>
      <c r="J717" s="833">
        <v>5765459.0999999996</v>
      </c>
      <c r="K717" s="833">
        <v>5765459.0999999996</v>
      </c>
      <c r="L717" s="833">
        <v>0</v>
      </c>
    </row>
    <row r="718" spans="1:12" x14ac:dyDescent="0.2">
      <c r="A718" s="832" t="s">
        <v>2300</v>
      </c>
      <c r="B718" s="832" t="s">
        <v>475</v>
      </c>
      <c r="F718" s="833">
        <v>0</v>
      </c>
      <c r="G718" s="833">
        <v>16020860.02</v>
      </c>
      <c r="H718" s="833">
        <v>16020860.02</v>
      </c>
      <c r="I718" s="833">
        <v>16020860.02</v>
      </c>
      <c r="J718" s="833">
        <v>16020860.02</v>
      </c>
      <c r="K718" s="833">
        <v>16020860.02</v>
      </c>
      <c r="L718" s="833">
        <v>0</v>
      </c>
    </row>
    <row r="719" spans="1:12" x14ac:dyDescent="0.2">
      <c r="A719" s="832" t="s">
        <v>2318</v>
      </c>
      <c r="B719" s="832" t="s">
        <v>476</v>
      </c>
      <c r="F719" s="833">
        <v>0</v>
      </c>
      <c r="G719" s="833">
        <v>21580053.239999998</v>
      </c>
      <c r="H719" s="833">
        <v>21580053.239999998</v>
      </c>
      <c r="I719" s="833">
        <v>21580053.239999998</v>
      </c>
      <c r="J719" s="833">
        <v>21580053.239999998</v>
      </c>
      <c r="K719" s="833">
        <v>21580053.239999998</v>
      </c>
      <c r="L719" s="833">
        <v>0</v>
      </c>
    </row>
    <row r="720" spans="1:12" x14ac:dyDescent="0.2">
      <c r="A720" s="832" t="s">
        <v>2319</v>
      </c>
      <c r="B720" s="832" t="s">
        <v>477</v>
      </c>
      <c r="F720" s="833">
        <v>0</v>
      </c>
      <c r="G720" s="833">
        <v>1537278.32</v>
      </c>
      <c r="H720" s="833">
        <v>1537278.32</v>
      </c>
      <c r="I720" s="833">
        <v>1537278.32</v>
      </c>
      <c r="J720" s="833">
        <v>1537278.32</v>
      </c>
      <c r="K720" s="833">
        <v>1537278.32</v>
      </c>
      <c r="L720" s="833">
        <v>0</v>
      </c>
    </row>
    <row r="721" spans="1:12" x14ac:dyDescent="0.2">
      <c r="A721" s="832" t="s">
        <v>2252</v>
      </c>
      <c r="B721" s="832" t="s">
        <v>478</v>
      </c>
      <c r="F721" s="833">
        <v>0</v>
      </c>
      <c r="G721" s="833">
        <v>3092445.17</v>
      </c>
      <c r="H721" s="833">
        <v>3092445.17</v>
      </c>
      <c r="I721" s="833">
        <v>3092445.17</v>
      </c>
      <c r="J721" s="833">
        <v>3092445.17</v>
      </c>
      <c r="K721" s="833">
        <v>3092445.17</v>
      </c>
      <c r="L721" s="833">
        <v>0</v>
      </c>
    </row>
    <row r="722" spans="1:12" x14ac:dyDescent="0.2">
      <c r="A722" s="832" t="s">
        <v>2322</v>
      </c>
      <c r="B722" s="832" t="s">
        <v>485</v>
      </c>
      <c r="F722" s="833">
        <v>0</v>
      </c>
      <c r="G722" s="833">
        <v>54589258.5</v>
      </c>
      <c r="H722" s="833">
        <v>54589258.5</v>
      </c>
      <c r="I722" s="833">
        <v>54589258.5</v>
      </c>
      <c r="J722" s="833">
        <v>54589258.5</v>
      </c>
      <c r="K722" s="833">
        <v>54589258.5</v>
      </c>
      <c r="L722" s="833">
        <v>0</v>
      </c>
    </row>
    <row r="723" spans="1:12" x14ac:dyDescent="0.2">
      <c r="A723" s="832" t="s">
        <v>2326</v>
      </c>
      <c r="B723" s="832" t="s">
        <v>490</v>
      </c>
      <c r="F723" s="833">
        <v>0</v>
      </c>
      <c r="G723" s="833">
        <v>5920782.5199999996</v>
      </c>
      <c r="H723" s="833">
        <v>5920782.5199999996</v>
      </c>
      <c r="I723" s="833">
        <v>5920782.5199999996</v>
      </c>
      <c r="J723" s="833">
        <v>5920782.5199999996</v>
      </c>
      <c r="K723" s="833">
        <v>5920782.5199999996</v>
      </c>
      <c r="L723" s="833">
        <v>0</v>
      </c>
    </row>
    <row r="724" spans="1:12" x14ac:dyDescent="0.2">
      <c r="A724" s="832" t="s">
        <v>2419</v>
      </c>
      <c r="B724" s="832" t="s">
        <v>491</v>
      </c>
      <c r="F724" s="833">
        <v>0</v>
      </c>
      <c r="G724" s="833">
        <v>1125547.5</v>
      </c>
      <c r="H724" s="833">
        <v>1125547.5</v>
      </c>
      <c r="I724" s="833">
        <v>1125547.5</v>
      </c>
      <c r="J724" s="833">
        <v>1125547.5</v>
      </c>
      <c r="K724" s="833">
        <v>1125547.5</v>
      </c>
      <c r="L724" s="833">
        <v>0</v>
      </c>
    </row>
    <row r="725" spans="1:12" x14ac:dyDescent="0.2">
      <c r="A725" s="832" t="s">
        <v>2258</v>
      </c>
      <c r="B725" s="832" t="s">
        <v>493</v>
      </c>
      <c r="F725" s="833">
        <v>0</v>
      </c>
      <c r="G725" s="833">
        <v>7512070.3499999996</v>
      </c>
      <c r="H725" s="833">
        <v>7512070.3499999996</v>
      </c>
      <c r="I725" s="833">
        <v>7512070.3499999996</v>
      </c>
      <c r="J725" s="833">
        <v>7512070.3499999996</v>
      </c>
      <c r="K725" s="833">
        <v>7512070.3499999996</v>
      </c>
      <c r="L725" s="833">
        <v>0</v>
      </c>
    </row>
    <row r="726" spans="1:12" x14ac:dyDescent="0.2">
      <c r="A726" s="832" t="s">
        <v>2301</v>
      </c>
      <c r="B726" s="832" t="s">
        <v>494</v>
      </c>
      <c r="F726" s="833">
        <v>0</v>
      </c>
      <c r="G726" s="833">
        <v>1200749.06</v>
      </c>
      <c r="H726" s="833">
        <v>1200749.06</v>
      </c>
      <c r="I726" s="833">
        <v>1200749.06</v>
      </c>
      <c r="J726" s="833">
        <v>1200749.06</v>
      </c>
      <c r="K726" s="833">
        <v>1200749.06</v>
      </c>
      <c r="L726" s="833">
        <v>0</v>
      </c>
    </row>
    <row r="727" spans="1:12" x14ac:dyDescent="0.2">
      <c r="A727" s="832" t="s">
        <v>2278</v>
      </c>
      <c r="B727" s="832" t="s">
        <v>495</v>
      </c>
      <c r="F727" s="833">
        <v>0</v>
      </c>
      <c r="G727" s="833">
        <v>473600.57</v>
      </c>
      <c r="H727" s="833">
        <v>473600.57</v>
      </c>
      <c r="I727" s="833">
        <v>473600.57</v>
      </c>
      <c r="J727" s="833">
        <v>473600.57</v>
      </c>
      <c r="K727" s="833">
        <v>473600.57</v>
      </c>
      <c r="L727" s="833">
        <v>0</v>
      </c>
    </row>
    <row r="728" spans="1:12" x14ac:dyDescent="0.2">
      <c r="A728" s="832" t="s">
        <v>2404</v>
      </c>
      <c r="B728" s="832" t="s">
        <v>496</v>
      </c>
      <c r="F728" s="833">
        <v>0</v>
      </c>
      <c r="G728" s="833">
        <v>17620661.5</v>
      </c>
      <c r="H728" s="833">
        <v>17620661.5</v>
      </c>
      <c r="I728" s="833">
        <v>16124898.5</v>
      </c>
      <c r="J728" s="833">
        <v>16124898.5</v>
      </c>
      <c r="K728" s="833">
        <v>16124898.5</v>
      </c>
      <c r="L728" s="833">
        <v>1495763</v>
      </c>
    </row>
    <row r="729" spans="1:12" x14ac:dyDescent="0.2">
      <c r="A729" s="832" t="s">
        <v>2284</v>
      </c>
      <c r="B729" s="832" t="s">
        <v>497</v>
      </c>
      <c r="F729" s="833">
        <v>0</v>
      </c>
      <c r="G729" s="833">
        <v>14345103.5</v>
      </c>
      <c r="H729" s="833">
        <v>14345103.5</v>
      </c>
      <c r="I729" s="833">
        <v>14112179.5</v>
      </c>
      <c r="J729" s="833">
        <v>14112179.5</v>
      </c>
      <c r="K729" s="833">
        <v>14085700.779999999</v>
      </c>
      <c r="L729" s="833">
        <v>232924</v>
      </c>
    </row>
    <row r="730" spans="1:12" x14ac:dyDescent="0.2">
      <c r="A730" s="832" t="s">
        <v>2259</v>
      </c>
      <c r="B730" s="832" t="s">
        <v>500</v>
      </c>
      <c r="F730" s="833">
        <v>0</v>
      </c>
      <c r="G730" s="833">
        <v>3958402.06</v>
      </c>
      <c r="H730" s="833">
        <v>3958402.06</v>
      </c>
      <c r="I730" s="833">
        <v>3958402.06</v>
      </c>
      <c r="J730" s="833">
        <v>3958402.06</v>
      </c>
      <c r="K730" s="833">
        <v>3958402.06</v>
      </c>
      <c r="L730" s="833">
        <v>0</v>
      </c>
    </row>
    <row r="731" spans="1:12" x14ac:dyDescent="0.2">
      <c r="A731" s="832" t="s">
        <v>2253</v>
      </c>
      <c r="B731" s="832" t="s">
        <v>501</v>
      </c>
      <c r="F731" s="833">
        <v>0</v>
      </c>
      <c r="G731" s="833">
        <v>8632064.7300000004</v>
      </c>
      <c r="H731" s="833">
        <v>8632064.7300000004</v>
      </c>
      <c r="I731" s="833">
        <v>8632064.7300000004</v>
      </c>
      <c r="J731" s="833">
        <v>8632064.7300000004</v>
      </c>
      <c r="K731" s="833">
        <v>8606926.3699999992</v>
      </c>
      <c r="L731" s="833">
        <v>0</v>
      </c>
    </row>
    <row r="732" spans="1:12" x14ac:dyDescent="0.2">
      <c r="A732" s="832" t="s">
        <v>2275</v>
      </c>
      <c r="B732" s="832" t="s">
        <v>502</v>
      </c>
      <c r="F732" s="833">
        <v>0</v>
      </c>
      <c r="G732" s="833">
        <v>146911.5</v>
      </c>
      <c r="H732" s="833">
        <v>146911.5</v>
      </c>
      <c r="I732" s="833">
        <v>146911.5</v>
      </c>
      <c r="J732" s="833">
        <v>146911.5</v>
      </c>
      <c r="K732" s="833">
        <v>146911.5</v>
      </c>
      <c r="L732" s="833">
        <v>0</v>
      </c>
    </row>
    <row r="733" spans="1:12" x14ac:dyDescent="0.2">
      <c r="A733" s="832" t="s">
        <v>2327</v>
      </c>
      <c r="B733" s="832" t="s">
        <v>505</v>
      </c>
      <c r="F733" s="833">
        <v>0</v>
      </c>
      <c r="G733" s="833">
        <v>210864.19</v>
      </c>
      <c r="H733" s="833">
        <v>210864.19</v>
      </c>
      <c r="I733" s="833">
        <v>210864.19</v>
      </c>
      <c r="J733" s="833">
        <v>210864.19</v>
      </c>
      <c r="K733" s="833">
        <v>210864.19</v>
      </c>
      <c r="L733" s="833">
        <v>0</v>
      </c>
    </row>
    <row r="734" spans="1:12" x14ac:dyDescent="0.2">
      <c r="A734" s="832" t="s">
        <v>2302</v>
      </c>
      <c r="B734" s="832" t="s">
        <v>506</v>
      </c>
      <c r="F734" s="833">
        <v>0</v>
      </c>
      <c r="G734" s="833">
        <v>160467.9</v>
      </c>
      <c r="H734" s="833">
        <v>160467.9</v>
      </c>
      <c r="I734" s="833">
        <v>160467.9</v>
      </c>
      <c r="J734" s="833">
        <v>160467.9</v>
      </c>
      <c r="K734" s="833">
        <v>160467.9</v>
      </c>
      <c r="L734" s="833">
        <v>0</v>
      </c>
    </row>
    <row r="735" spans="1:12" x14ac:dyDescent="0.2">
      <c r="A735" s="832" t="s">
        <v>2329</v>
      </c>
      <c r="B735" s="832" t="s">
        <v>509</v>
      </c>
      <c r="F735" s="833">
        <v>0</v>
      </c>
      <c r="G735" s="833">
        <v>3205934.13</v>
      </c>
      <c r="H735" s="833">
        <v>3205934.13</v>
      </c>
      <c r="I735" s="833">
        <v>3205934.13</v>
      </c>
      <c r="J735" s="833">
        <v>3205934.13</v>
      </c>
      <c r="K735" s="833">
        <v>3205934.13</v>
      </c>
      <c r="L735" s="833">
        <v>0</v>
      </c>
    </row>
    <row r="736" spans="1:12" x14ac:dyDescent="0.2">
      <c r="A736" s="832" t="s">
        <v>2330</v>
      </c>
      <c r="B736" s="832" t="s">
        <v>510</v>
      </c>
      <c r="F736" s="833">
        <v>0</v>
      </c>
      <c r="G736" s="833">
        <v>141209.59</v>
      </c>
      <c r="H736" s="833">
        <v>141209.59</v>
      </c>
      <c r="I736" s="833">
        <v>141209.59</v>
      </c>
      <c r="J736" s="833">
        <v>141209.59</v>
      </c>
      <c r="K736" s="833">
        <v>141209.59</v>
      </c>
      <c r="L736" s="833">
        <v>0</v>
      </c>
    </row>
    <row r="737" spans="1:12" x14ac:dyDescent="0.2">
      <c r="A737" s="832" t="s">
        <v>2331</v>
      </c>
      <c r="B737" s="832" t="s">
        <v>511</v>
      </c>
      <c r="F737" s="833">
        <v>0</v>
      </c>
      <c r="G737" s="833">
        <v>205641.05</v>
      </c>
      <c r="H737" s="833">
        <v>205641.05</v>
      </c>
      <c r="I737" s="833">
        <v>205641.05</v>
      </c>
      <c r="J737" s="833">
        <v>205641.05</v>
      </c>
      <c r="K737" s="833">
        <v>205641.05</v>
      </c>
      <c r="L737" s="833">
        <v>0</v>
      </c>
    </row>
    <row r="738" spans="1:12" x14ac:dyDescent="0.2">
      <c r="A738" s="832" t="s">
        <v>2406</v>
      </c>
      <c r="B738" s="832" t="s">
        <v>512</v>
      </c>
      <c r="F738" s="833">
        <v>0</v>
      </c>
      <c r="G738" s="833">
        <v>1000000</v>
      </c>
      <c r="H738" s="833">
        <v>1000000</v>
      </c>
      <c r="I738" s="833">
        <v>1000000</v>
      </c>
      <c r="J738" s="833">
        <v>1000000</v>
      </c>
      <c r="K738" s="833">
        <v>1000000</v>
      </c>
      <c r="L738" s="833">
        <v>0</v>
      </c>
    </row>
    <row r="739" spans="1:12" x14ac:dyDescent="0.2">
      <c r="A739" s="832" t="s">
        <v>2332</v>
      </c>
      <c r="B739" s="832" t="s">
        <v>513</v>
      </c>
      <c r="F739" s="833">
        <v>0</v>
      </c>
      <c r="G739" s="833">
        <v>71320230.260000005</v>
      </c>
      <c r="H739" s="833">
        <v>71320230.260000005</v>
      </c>
      <c r="I739" s="833">
        <v>71319757.310000002</v>
      </c>
      <c r="J739" s="833">
        <v>71319757.310000002</v>
      </c>
      <c r="K739" s="833">
        <v>71319757.310000002</v>
      </c>
      <c r="L739" s="833">
        <v>472.95</v>
      </c>
    </row>
    <row r="740" spans="1:12" x14ac:dyDescent="0.2">
      <c r="A740" s="832" t="s">
        <v>2333</v>
      </c>
      <c r="B740" s="832" t="s">
        <v>514</v>
      </c>
      <c r="F740" s="833">
        <v>0</v>
      </c>
      <c r="G740" s="833">
        <v>3034802.39</v>
      </c>
      <c r="H740" s="833">
        <v>3034802.39</v>
      </c>
      <c r="I740" s="833">
        <v>3034802.39</v>
      </c>
      <c r="J740" s="833">
        <v>3034802.39</v>
      </c>
      <c r="K740" s="833">
        <v>3034802.39</v>
      </c>
      <c r="L740" s="833">
        <v>0</v>
      </c>
    </row>
    <row r="741" spans="1:12" x14ac:dyDescent="0.2">
      <c r="A741" s="832" t="s">
        <v>2273</v>
      </c>
      <c r="B741" s="832" t="s">
        <v>515</v>
      </c>
      <c r="F741" s="833">
        <v>0</v>
      </c>
      <c r="G741" s="833">
        <v>248773.2</v>
      </c>
      <c r="H741" s="833">
        <v>248773.2</v>
      </c>
      <c r="I741" s="833">
        <v>248773.2</v>
      </c>
      <c r="J741" s="833">
        <v>248773.2</v>
      </c>
      <c r="K741" s="833">
        <v>0</v>
      </c>
      <c r="L741" s="833">
        <v>0</v>
      </c>
    </row>
    <row r="742" spans="1:12" x14ac:dyDescent="0.2">
      <c r="A742" s="832" t="s">
        <v>2335</v>
      </c>
      <c r="B742" s="832" t="s">
        <v>518</v>
      </c>
      <c r="F742" s="833">
        <v>0</v>
      </c>
      <c r="G742" s="833">
        <v>4799984.46</v>
      </c>
      <c r="H742" s="833">
        <v>4799984.46</v>
      </c>
      <c r="I742" s="833">
        <v>4799984.46</v>
      </c>
      <c r="J742" s="833">
        <v>4799984.46</v>
      </c>
      <c r="K742" s="833">
        <v>4799984.46</v>
      </c>
      <c r="L742" s="833">
        <v>0</v>
      </c>
    </row>
    <row r="743" spans="1:12" x14ac:dyDescent="0.2">
      <c r="A743" s="832" t="s">
        <v>2336</v>
      </c>
      <c r="B743" s="832" t="s">
        <v>519</v>
      </c>
      <c r="F743" s="833">
        <v>0</v>
      </c>
      <c r="G743" s="833">
        <v>1025571.6</v>
      </c>
      <c r="H743" s="833">
        <v>1025571.6</v>
      </c>
      <c r="I743" s="833">
        <v>1025571.6</v>
      </c>
      <c r="J743" s="833">
        <v>1025571.6</v>
      </c>
      <c r="K743" s="833">
        <v>1025571.6</v>
      </c>
      <c r="L743" s="833">
        <v>0</v>
      </c>
    </row>
    <row r="744" spans="1:12" x14ac:dyDescent="0.2">
      <c r="A744" s="832" t="s">
        <v>2337</v>
      </c>
      <c r="B744" s="832" t="s">
        <v>520</v>
      </c>
      <c r="F744" s="833">
        <v>0</v>
      </c>
      <c r="G744" s="833">
        <v>382402.65</v>
      </c>
      <c r="H744" s="833">
        <v>382402.65</v>
      </c>
      <c r="I744" s="833">
        <v>382402.65</v>
      </c>
      <c r="J744" s="833">
        <v>382402.65</v>
      </c>
      <c r="K744" s="833">
        <v>382402.65</v>
      </c>
      <c r="L744" s="833">
        <v>0</v>
      </c>
    </row>
    <row r="745" spans="1:12" x14ac:dyDescent="0.2">
      <c r="A745" s="832" t="s">
        <v>2407</v>
      </c>
      <c r="B745" s="832" t="s">
        <v>521</v>
      </c>
      <c r="F745" s="833">
        <v>0</v>
      </c>
      <c r="G745" s="833">
        <v>75000</v>
      </c>
      <c r="H745" s="833">
        <v>75000</v>
      </c>
      <c r="I745" s="833">
        <v>74995</v>
      </c>
      <c r="J745" s="833">
        <v>74995</v>
      </c>
      <c r="K745" s="833">
        <v>74995</v>
      </c>
      <c r="L745" s="833">
        <v>5</v>
      </c>
    </row>
    <row r="746" spans="1:12" x14ac:dyDescent="0.2">
      <c r="A746" s="832" t="s">
        <v>2401</v>
      </c>
      <c r="B746" s="832" t="s">
        <v>522</v>
      </c>
      <c r="F746" s="833">
        <v>0</v>
      </c>
      <c r="G746" s="833">
        <v>75000</v>
      </c>
      <c r="H746" s="833">
        <v>75000</v>
      </c>
      <c r="I746" s="833">
        <v>74999.960000000006</v>
      </c>
      <c r="J746" s="833">
        <v>74999.960000000006</v>
      </c>
      <c r="K746" s="833">
        <v>74999.960000000006</v>
      </c>
      <c r="L746" s="833">
        <v>0.04</v>
      </c>
    </row>
    <row r="747" spans="1:12" x14ac:dyDescent="0.2">
      <c r="A747" s="832" t="s">
        <v>2254</v>
      </c>
      <c r="B747" s="832" t="s">
        <v>524</v>
      </c>
      <c r="F747" s="833">
        <v>0</v>
      </c>
      <c r="G747" s="833">
        <v>51770209.579999998</v>
      </c>
      <c r="H747" s="833">
        <v>51770209.579999998</v>
      </c>
      <c r="I747" s="833">
        <v>51770209.579999998</v>
      </c>
      <c r="J747" s="833">
        <v>51770209.579999998</v>
      </c>
      <c r="K747" s="833">
        <v>51770209.579999998</v>
      </c>
      <c r="L747" s="833">
        <v>0</v>
      </c>
    </row>
    <row r="748" spans="1:12" x14ac:dyDescent="0.2">
      <c r="A748" s="832" t="s">
        <v>2303</v>
      </c>
      <c r="B748" s="832" t="s">
        <v>526</v>
      </c>
      <c r="F748" s="833">
        <v>0</v>
      </c>
      <c r="G748" s="833">
        <v>10803478.92</v>
      </c>
      <c r="H748" s="833">
        <v>10803478.92</v>
      </c>
      <c r="I748" s="833">
        <v>10803478.92</v>
      </c>
      <c r="J748" s="833">
        <v>10803478.92</v>
      </c>
      <c r="K748" s="833">
        <v>10803478.92</v>
      </c>
      <c r="L748" s="833">
        <v>0</v>
      </c>
    </row>
    <row r="749" spans="1:12" x14ac:dyDescent="0.2">
      <c r="A749" s="832" t="s">
        <v>2338</v>
      </c>
      <c r="B749" s="832" t="s">
        <v>539</v>
      </c>
      <c r="F749" s="833">
        <v>0</v>
      </c>
      <c r="G749" s="833">
        <v>16391815.210000001</v>
      </c>
      <c r="H749" s="833">
        <v>16391815.210000001</v>
      </c>
      <c r="I749" s="833">
        <v>16391815.210000001</v>
      </c>
      <c r="J749" s="833">
        <v>16391815.210000001</v>
      </c>
      <c r="K749" s="833">
        <v>16391815.210000001</v>
      </c>
      <c r="L749" s="833">
        <v>0</v>
      </c>
    </row>
    <row r="750" spans="1:12" x14ac:dyDescent="0.2">
      <c r="A750" s="832" t="s">
        <v>2339</v>
      </c>
      <c r="B750" s="832" t="s">
        <v>540</v>
      </c>
      <c r="F750" s="833">
        <v>0</v>
      </c>
      <c r="G750" s="833">
        <v>312170.5</v>
      </c>
      <c r="H750" s="833">
        <v>312170.5</v>
      </c>
      <c r="I750" s="833">
        <v>312170.5</v>
      </c>
      <c r="J750" s="833">
        <v>312170.5</v>
      </c>
      <c r="K750" s="833">
        <v>312170.5</v>
      </c>
      <c r="L750" s="833">
        <v>0</v>
      </c>
    </row>
    <row r="751" spans="1:12" x14ac:dyDescent="0.2">
      <c r="A751" s="832" t="s">
        <v>2340</v>
      </c>
      <c r="B751" s="832" t="s">
        <v>541</v>
      </c>
      <c r="F751" s="833">
        <v>0</v>
      </c>
      <c r="G751" s="833">
        <v>704155.5</v>
      </c>
      <c r="H751" s="833">
        <v>704155.5</v>
      </c>
      <c r="I751" s="833">
        <v>704155.5</v>
      </c>
      <c r="J751" s="833">
        <v>704155.5</v>
      </c>
      <c r="K751" s="833">
        <v>704155.5</v>
      </c>
      <c r="L751" s="833">
        <v>0</v>
      </c>
    </row>
    <row r="752" spans="1:12" x14ac:dyDescent="0.2">
      <c r="A752" s="832" t="s">
        <v>2341</v>
      </c>
      <c r="B752" s="832" t="s">
        <v>542</v>
      </c>
      <c r="F752" s="833">
        <v>0</v>
      </c>
      <c r="G752" s="833">
        <v>322762.5</v>
      </c>
      <c r="H752" s="833">
        <v>322762.5</v>
      </c>
      <c r="I752" s="833">
        <v>322762.5</v>
      </c>
      <c r="J752" s="833">
        <v>322762.5</v>
      </c>
      <c r="K752" s="833">
        <v>322762.5</v>
      </c>
      <c r="L752" s="833">
        <v>0</v>
      </c>
    </row>
    <row r="753" spans="1:12" x14ac:dyDescent="0.2">
      <c r="A753" s="832" t="s">
        <v>2342</v>
      </c>
      <c r="B753" s="832" t="s">
        <v>544</v>
      </c>
      <c r="F753" s="833">
        <v>0</v>
      </c>
      <c r="G753" s="833">
        <v>1176388.5</v>
      </c>
      <c r="H753" s="833">
        <v>1176388.5</v>
      </c>
      <c r="I753" s="833">
        <v>1176388.5</v>
      </c>
      <c r="J753" s="833">
        <v>1176388.5</v>
      </c>
      <c r="K753" s="833">
        <v>1176388.5</v>
      </c>
      <c r="L753" s="833">
        <v>0</v>
      </c>
    </row>
    <row r="754" spans="1:12" x14ac:dyDescent="0.2">
      <c r="A754" s="832" t="s">
        <v>2409</v>
      </c>
      <c r="B754" s="832" t="s">
        <v>545</v>
      </c>
      <c r="F754" s="833">
        <v>0</v>
      </c>
      <c r="G754" s="833">
        <v>1497820.5</v>
      </c>
      <c r="H754" s="833">
        <v>1497820.5</v>
      </c>
      <c r="I754" s="833">
        <v>1416230.87</v>
      </c>
      <c r="J754" s="833">
        <v>1416230.87</v>
      </c>
      <c r="K754" s="833">
        <v>1147647.6499999999</v>
      </c>
      <c r="L754" s="833">
        <v>81589.63</v>
      </c>
    </row>
    <row r="755" spans="1:12" x14ac:dyDescent="0.2">
      <c r="A755" s="832" t="s">
        <v>2343</v>
      </c>
      <c r="B755" s="832" t="s">
        <v>547</v>
      </c>
      <c r="F755" s="833">
        <v>0</v>
      </c>
      <c r="G755" s="833">
        <v>1585093.79</v>
      </c>
      <c r="H755" s="833">
        <v>1585093.79</v>
      </c>
      <c r="I755" s="833">
        <v>1585093.79</v>
      </c>
      <c r="J755" s="833">
        <v>1585093.79</v>
      </c>
      <c r="K755" s="833">
        <v>1579771.8</v>
      </c>
      <c r="L755" s="833">
        <v>0</v>
      </c>
    </row>
    <row r="756" spans="1:12" x14ac:dyDescent="0.2">
      <c r="A756" s="832" t="s">
        <v>2344</v>
      </c>
      <c r="B756" s="832" t="s">
        <v>548</v>
      </c>
      <c r="F756" s="833">
        <v>0</v>
      </c>
      <c r="G756" s="833">
        <v>126629</v>
      </c>
      <c r="H756" s="833">
        <v>126629</v>
      </c>
      <c r="I756" s="833">
        <v>126629</v>
      </c>
      <c r="J756" s="833">
        <v>126629</v>
      </c>
      <c r="K756" s="833">
        <v>126629</v>
      </c>
      <c r="L756" s="833">
        <v>0</v>
      </c>
    </row>
    <row r="757" spans="1:12" x14ac:dyDescent="0.2">
      <c r="A757" s="832" t="s">
        <v>2345</v>
      </c>
      <c r="B757" s="832" t="s">
        <v>549</v>
      </c>
      <c r="F757" s="833">
        <v>0</v>
      </c>
      <c r="G757" s="833">
        <v>1274391.72</v>
      </c>
      <c r="H757" s="833">
        <v>1274391.72</v>
      </c>
      <c r="I757" s="833">
        <v>1274391.72</v>
      </c>
      <c r="J757" s="833">
        <v>1274391.72</v>
      </c>
      <c r="K757" s="833">
        <v>1274391.72</v>
      </c>
      <c r="L757" s="833">
        <v>0</v>
      </c>
    </row>
    <row r="758" spans="1:12" x14ac:dyDescent="0.2">
      <c r="A758" s="832" t="s">
        <v>2346</v>
      </c>
      <c r="B758" s="832" t="s">
        <v>550</v>
      </c>
      <c r="F758" s="833">
        <v>0</v>
      </c>
      <c r="G758" s="833">
        <v>167560.5</v>
      </c>
      <c r="H758" s="833">
        <v>167560.5</v>
      </c>
      <c r="I758" s="833">
        <v>167560.5</v>
      </c>
      <c r="J758" s="833">
        <v>167560.5</v>
      </c>
      <c r="K758" s="833">
        <v>167560.5</v>
      </c>
      <c r="L758" s="833">
        <v>0</v>
      </c>
    </row>
    <row r="759" spans="1:12" x14ac:dyDescent="0.2">
      <c r="A759" s="832" t="s">
        <v>2410</v>
      </c>
      <c r="B759" s="832" t="s">
        <v>551</v>
      </c>
      <c r="F759" s="833">
        <v>0</v>
      </c>
      <c r="G759" s="833">
        <v>378203.74</v>
      </c>
      <c r="H759" s="833">
        <v>378203.74</v>
      </c>
      <c r="I759" s="833">
        <v>378203.74</v>
      </c>
      <c r="J759" s="833">
        <v>378203.74</v>
      </c>
      <c r="K759" s="833">
        <v>364497.87</v>
      </c>
      <c r="L759" s="833">
        <v>0</v>
      </c>
    </row>
    <row r="760" spans="1:12" x14ac:dyDescent="0.2">
      <c r="A760" s="832" t="s">
        <v>2427</v>
      </c>
      <c r="B760" s="832" t="s">
        <v>553</v>
      </c>
      <c r="F760" s="833">
        <v>0</v>
      </c>
      <c r="G760" s="833">
        <v>3145339.45</v>
      </c>
      <c r="H760" s="833">
        <v>3145339.45</v>
      </c>
      <c r="I760" s="833">
        <v>3145339.45</v>
      </c>
      <c r="J760" s="833">
        <v>3145339.45</v>
      </c>
      <c r="K760" s="833">
        <v>0</v>
      </c>
      <c r="L760" s="833">
        <v>0</v>
      </c>
    </row>
    <row r="761" spans="1:12" x14ac:dyDescent="0.2">
      <c r="A761" s="832" t="s">
        <v>2348</v>
      </c>
      <c r="B761" s="832" t="s">
        <v>555</v>
      </c>
      <c r="F761" s="833">
        <v>0</v>
      </c>
      <c r="G761" s="833">
        <v>638974.75</v>
      </c>
      <c r="H761" s="833">
        <v>638974.75</v>
      </c>
      <c r="I761" s="833">
        <v>638974.75</v>
      </c>
      <c r="J761" s="833">
        <v>638974.75</v>
      </c>
      <c r="K761" s="833">
        <v>638974.75</v>
      </c>
      <c r="L761" s="833">
        <v>0</v>
      </c>
    </row>
    <row r="762" spans="1:12" x14ac:dyDescent="0.2">
      <c r="A762" s="832" t="s">
        <v>2349</v>
      </c>
      <c r="B762" s="832" t="s">
        <v>556</v>
      </c>
      <c r="F762" s="833">
        <v>0</v>
      </c>
      <c r="G762" s="833">
        <v>616219.26</v>
      </c>
      <c r="H762" s="833">
        <v>616219.26</v>
      </c>
      <c r="I762" s="833">
        <v>616219.26</v>
      </c>
      <c r="J762" s="833">
        <v>616219.26</v>
      </c>
      <c r="K762" s="833">
        <v>616219.26</v>
      </c>
      <c r="L762" s="833">
        <v>0</v>
      </c>
    </row>
    <row r="763" spans="1:12" x14ac:dyDescent="0.2">
      <c r="A763" s="832" t="s">
        <v>2304</v>
      </c>
      <c r="B763" s="832" t="s">
        <v>557</v>
      </c>
      <c r="F763" s="833">
        <v>0</v>
      </c>
      <c r="G763" s="833">
        <v>188641.5</v>
      </c>
      <c r="H763" s="833">
        <v>188641.5</v>
      </c>
      <c r="I763" s="833">
        <v>188641.5</v>
      </c>
      <c r="J763" s="833">
        <v>188641.5</v>
      </c>
      <c r="K763" s="833">
        <v>188641.5</v>
      </c>
      <c r="L763" s="833">
        <v>0</v>
      </c>
    </row>
    <row r="764" spans="1:12" x14ac:dyDescent="0.2">
      <c r="A764" s="832" t="s">
        <v>2350</v>
      </c>
      <c r="B764" s="832" t="s">
        <v>558</v>
      </c>
      <c r="F764" s="833">
        <v>0</v>
      </c>
      <c r="G764" s="833">
        <v>12580555.279999999</v>
      </c>
      <c r="H764" s="833">
        <v>12580555.279999999</v>
      </c>
      <c r="I764" s="833">
        <v>12580555.279999999</v>
      </c>
      <c r="J764" s="833">
        <v>12580555.279999999</v>
      </c>
      <c r="K764" s="833">
        <v>12580555.279999999</v>
      </c>
      <c r="L764" s="833">
        <v>0</v>
      </c>
    </row>
    <row r="765" spans="1:12" x14ac:dyDescent="0.2">
      <c r="E765" s="829" t="s">
        <v>2244</v>
      </c>
      <c r="F765" s="834">
        <v>621599267</v>
      </c>
      <c r="G765" s="834">
        <v>365221624.39999998</v>
      </c>
      <c r="H765" s="834">
        <v>986820891.39999998</v>
      </c>
      <c r="I765" s="834">
        <v>975898436.80999994</v>
      </c>
      <c r="J765" s="834">
        <v>975898436.80999994</v>
      </c>
      <c r="K765" s="834">
        <v>953763136.89999998</v>
      </c>
      <c r="L765" s="834">
        <v>10922454.59</v>
      </c>
    </row>
    <row r="768" spans="1:12" x14ac:dyDescent="0.2">
      <c r="A768" s="831" t="s">
        <v>2450</v>
      </c>
      <c r="C768" s="831" t="s">
        <v>2451</v>
      </c>
    </row>
    <row r="769" spans="1:12" x14ac:dyDescent="0.2">
      <c r="A769" s="832" t="s">
        <v>2307</v>
      </c>
      <c r="B769" s="832" t="s">
        <v>454</v>
      </c>
      <c r="F769" s="833">
        <v>0</v>
      </c>
      <c r="G769" s="833">
        <v>11412.08</v>
      </c>
      <c r="H769" s="833">
        <v>11412.08</v>
      </c>
      <c r="I769" s="833">
        <v>11412.08</v>
      </c>
      <c r="J769" s="833">
        <v>11412.08</v>
      </c>
      <c r="K769" s="833">
        <v>11412.08</v>
      </c>
      <c r="L769" s="833">
        <v>0</v>
      </c>
    </row>
    <row r="770" spans="1:12" x14ac:dyDescent="0.2">
      <c r="A770" s="832" t="s">
        <v>2246</v>
      </c>
      <c r="B770" s="832" t="s">
        <v>462</v>
      </c>
      <c r="F770" s="833">
        <v>0</v>
      </c>
      <c r="G770" s="833">
        <v>11348.87</v>
      </c>
      <c r="H770" s="833">
        <v>11348.87</v>
      </c>
      <c r="I770" s="833">
        <v>0</v>
      </c>
      <c r="J770" s="833">
        <v>0</v>
      </c>
      <c r="K770" s="833">
        <v>0</v>
      </c>
      <c r="L770" s="833">
        <v>11348.87</v>
      </c>
    </row>
    <row r="771" spans="1:12" x14ac:dyDescent="0.2">
      <c r="A771" s="832" t="s">
        <v>2317</v>
      </c>
      <c r="B771" s="832" t="s">
        <v>472</v>
      </c>
      <c r="F771" s="833">
        <v>0</v>
      </c>
      <c r="G771" s="833">
        <v>24000</v>
      </c>
      <c r="H771" s="833">
        <v>24000</v>
      </c>
      <c r="I771" s="833">
        <v>24000</v>
      </c>
      <c r="J771" s="833">
        <v>24000</v>
      </c>
      <c r="K771" s="833">
        <v>24000</v>
      </c>
      <c r="L771" s="833">
        <v>0</v>
      </c>
    </row>
    <row r="772" spans="1:12" x14ac:dyDescent="0.2">
      <c r="A772" s="832" t="s">
        <v>2350</v>
      </c>
      <c r="B772" s="832" t="s">
        <v>558</v>
      </c>
      <c r="F772" s="833">
        <v>0</v>
      </c>
      <c r="G772" s="833">
        <v>185307</v>
      </c>
      <c r="H772" s="833">
        <v>185307</v>
      </c>
      <c r="I772" s="833">
        <v>185307</v>
      </c>
      <c r="J772" s="833">
        <v>185307</v>
      </c>
      <c r="K772" s="833">
        <v>185307</v>
      </c>
      <c r="L772" s="833">
        <v>0</v>
      </c>
    </row>
    <row r="773" spans="1:12" x14ac:dyDescent="0.2">
      <c r="E773" s="829" t="s">
        <v>2244</v>
      </c>
      <c r="F773" s="834">
        <v>0</v>
      </c>
      <c r="G773" s="834">
        <v>232067.95</v>
      </c>
      <c r="H773" s="834">
        <v>232067.95</v>
      </c>
      <c r="I773" s="834">
        <v>220719.08</v>
      </c>
      <c r="J773" s="834">
        <v>220719.08</v>
      </c>
      <c r="K773" s="834">
        <v>220719.08</v>
      </c>
      <c r="L773" s="834">
        <v>11348.87</v>
      </c>
    </row>
    <row r="776" spans="1:12" x14ac:dyDescent="0.2">
      <c r="A776" s="831" t="s">
        <v>2452</v>
      </c>
      <c r="C776" s="831" t="s">
        <v>2453</v>
      </c>
    </row>
    <row r="777" spans="1:12" x14ac:dyDescent="0.2">
      <c r="A777" s="832" t="s">
        <v>2351</v>
      </c>
      <c r="B777" s="832" t="s">
        <v>559</v>
      </c>
      <c r="F777" s="833">
        <v>15619788</v>
      </c>
      <c r="G777" s="833">
        <v>9249055.1999999993</v>
      </c>
      <c r="H777" s="833">
        <v>24868843.199999999</v>
      </c>
      <c r="I777" s="833">
        <v>24868843.199999999</v>
      </c>
      <c r="J777" s="833">
        <v>24868843.199999999</v>
      </c>
      <c r="K777" s="833">
        <v>24868843.199999999</v>
      </c>
      <c r="L777" s="833">
        <v>0</v>
      </c>
    </row>
    <row r="778" spans="1:12" x14ac:dyDescent="0.2">
      <c r="E778" s="829" t="s">
        <v>2244</v>
      </c>
      <c r="F778" s="834">
        <v>15619788</v>
      </c>
      <c r="G778" s="834">
        <v>9249055.1999999993</v>
      </c>
      <c r="H778" s="834">
        <v>24868843.199999999</v>
      </c>
      <c r="I778" s="834">
        <v>24868843.199999999</v>
      </c>
      <c r="J778" s="834">
        <v>24868843.199999999</v>
      </c>
      <c r="K778" s="834">
        <v>24868843.199999999</v>
      </c>
      <c r="L778" s="834">
        <v>0</v>
      </c>
    </row>
    <row r="781" spans="1:12" x14ac:dyDescent="0.2">
      <c r="A781" s="831" t="s">
        <v>2454</v>
      </c>
      <c r="C781" s="831" t="s">
        <v>2455</v>
      </c>
    </row>
    <row r="782" spans="1:12" x14ac:dyDescent="0.2">
      <c r="A782" s="832" t="s">
        <v>2351</v>
      </c>
      <c r="B782" s="832" t="s">
        <v>559</v>
      </c>
      <c r="F782" s="833">
        <v>87534699</v>
      </c>
      <c r="G782" s="833">
        <v>-2988974.2</v>
      </c>
      <c r="H782" s="833">
        <v>84545724.799999997</v>
      </c>
      <c r="I782" s="833">
        <v>84545724.799999997</v>
      </c>
      <c r="J782" s="833">
        <v>84545724.799999997</v>
      </c>
      <c r="K782" s="833">
        <v>84545724.799999997</v>
      </c>
      <c r="L782" s="833">
        <v>0</v>
      </c>
    </row>
    <row r="783" spans="1:12" x14ac:dyDescent="0.2">
      <c r="E783" s="829" t="s">
        <v>2244</v>
      </c>
      <c r="F783" s="834">
        <v>87534699</v>
      </c>
      <c r="G783" s="834">
        <v>-2988974.2</v>
      </c>
      <c r="H783" s="834">
        <v>84545724.799999997</v>
      </c>
      <c r="I783" s="834">
        <v>84545724.799999997</v>
      </c>
      <c r="J783" s="834">
        <v>84545724.799999997</v>
      </c>
      <c r="K783" s="834">
        <v>84545724.799999997</v>
      </c>
      <c r="L783" s="834">
        <v>0</v>
      </c>
    </row>
    <row r="786" spans="1:12" x14ac:dyDescent="0.2">
      <c r="A786" s="831" t="s">
        <v>2456</v>
      </c>
      <c r="C786" s="831" t="s">
        <v>2457</v>
      </c>
    </row>
    <row r="787" spans="1:12" x14ac:dyDescent="0.2">
      <c r="A787" s="832" t="s">
        <v>2351</v>
      </c>
      <c r="B787" s="832" t="s">
        <v>559</v>
      </c>
      <c r="F787" s="833">
        <v>6967646</v>
      </c>
      <c r="G787" s="833">
        <v>4925.2</v>
      </c>
      <c r="H787" s="833">
        <v>6972571.2000000002</v>
      </c>
      <c r="I787" s="833">
        <v>6972571.2000000002</v>
      </c>
      <c r="J787" s="833">
        <v>6972571.2000000002</v>
      </c>
      <c r="K787" s="833">
        <v>6972571.2000000002</v>
      </c>
      <c r="L787" s="833">
        <v>0</v>
      </c>
    </row>
    <row r="788" spans="1:12" x14ac:dyDescent="0.2">
      <c r="E788" s="829" t="s">
        <v>2244</v>
      </c>
      <c r="F788" s="834">
        <v>6967646</v>
      </c>
      <c r="G788" s="834">
        <v>4925.2</v>
      </c>
      <c r="H788" s="834">
        <v>6972571.2000000002</v>
      </c>
      <c r="I788" s="834">
        <v>6972571.2000000002</v>
      </c>
      <c r="J788" s="834">
        <v>6972571.2000000002</v>
      </c>
      <c r="K788" s="834">
        <v>6972571.2000000002</v>
      </c>
      <c r="L788" s="834">
        <v>0</v>
      </c>
    </row>
    <row r="791" spans="1:12" x14ac:dyDescent="0.2">
      <c r="A791" s="831" t="s">
        <v>2458</v>
      </c>
      <c r="C791" s="831" t="s">
        <v>2459</v>
      </c>
    </row>
    <row r="792" spans="1:12" x14ac:dyDescent="0.2">
      <c r="A792" s="832" t="s">
        <v>2351</v>
      </c>
      <c r="B792" s="832" t="s">
        <v>559</v>
      </c>
      <c r="F792" s="833">
        <v>2276607</v>
      </c>
      <c r="G792" s="833">
        <v>5950651.7999999998</v>
      </c>
      <c r="H792" s="833">
        <v>8227258.7999999998</v>
      </c>
      <c r="I792" s="833">
        <v>8227258.7999999998</v>
      </c>
      <c r="J792" s="833">
        <v>8227258.7999999998</v>
      </c>
      <c r="K792" s="833">
        <v>8227258.7999999998</v>
      </c>
      <c r="L792" s="833">
        <v>0</v>
      </c>
    </row>
    <row r="793" spans="1:12" x14ac:dyDescent="0.2">
      <c r="E793" s="829" t="s">
        <v>2244</v>
      </c>
      <c r="F793" s="834">
        <v>2276607</v>
      </c>
      <c r="G793" s="834">
        <v>5950651.7999999998</v>
      </c>
      <c r="H793" s="834">
        <v>8227258.7999999998</v>
      </c>
      <c r="I793" s="834">
        <v>8227258.7999999998</v>
      </c>
      <c r="J793" s="834">
        <v>8227258.7999999998</v>
      </c>
      <c r="K793" s="834">
        <v>8227258.7999999998</v>
      </c>
      <c r="L793" s="834">
        <v>0</v>
      </c>
    </row>
    <row r="796" spans="1:12" x14ac:dyDescent="0.2">
      <c r="A796" s="831" t="s">
        <v>2460</v>
      </c>
      <c r="C796" s="831" t="s">
        <v>2461</v>
      </c>
    </row>
    <row r="797" spans="1:12" x14ac:dyDescent="0.2">
      <c r="A797" s="832" t="s">
        <v>2269</v>
      </c>
      <c r="B797" s="832" t="s">
        <v>466</v>
      </c>
      <c r="F797" s="833">
        <v>0</v>
      </c>
      <c r="G797" s="833">
        <v>4150352.14</v>
      </c>
      <c r="H797" s="833">
        <v>4150352.14</v>
      </c>
      <c r="I797" s="833">
        <v>4150352.14</v>
      </c>
      <c r="J797" s="833">
        <v>4150352.14</v>
      </c>
      <c r="K797" s="833">
        <v>4150352.14</v>
      </c>
      <c r="L797" s="833">
        <v>0</v>
      </c>
    </row>
    <row r="798" spans="1:12" x14ac:dyDescent="0.2">
      <c r="E798" s="829" t="s">
        <v>2244</v>
      </c>
      <c r="F798" s="834">
        <v>0</v>
      </c>
      <c r="G798" s="834">
        <v>4150352.14</v>
      </c>
      <c r="H798" s="834">
        <v>4150352.14</v>
      </c>
      <c r="I798" s="834">
        <v>4150352.14</v>
      </c>
      <c r="J798" s="834">
        <v>4150352.14</v>
      </c>
      <c r="K798" s="834">
        <v>4150352.14</v>
      </c>
      <c r="L798" s="834">
        <v>0</v>
      </c>
    </row>
    <row r="801" spans="1:12" x14ac:dyDescent="0.2">
      <c r="A801" s="831" t="s">
        <v>2462</v>
      </c>
      <c r="C801" s="831" t="s">
        <v>2461</v>
      </c>
    </row>
    <row r="802" spans="1:12" x14ac:dyDescent="0.2">
      <c r="A802" s="832" t="s">
        <v>2269</v>
      </c>
      <c r="B802" s="832" t="s">
        <v>466</v>
      </c>
      <c r="F802" s="833">
        <v>0</v>
      </c>
      <c r="G802" s="833">
        <v>434955.01</v>
      </c>
      <c r="H802" s="833">
        <v>434955.01</v>
      </c>
      <c r="I802" s="833">
        <v>434955.01</v>
      </c>
      <c r="J802" s="833">
        <v>434955.01</v>
      </c>
      <c r="K802" s="833">
        <v>434955.01</v>
      </c>
      <c r="L802" s="833">
        <v>0</v>
      </c>
    </row>
    <row r="803" spans="1:12" x14ac:dyDescent="0.2">
      <c r="E803" s="829" t="s">
        <v>2244</v>
      </c>
      <c r="F803" s="834">
        <v>0</v>
      </c>
      <c r="G803" s="834">
        <v>434955.01</v>
      </c>
      <c r="H803" s="834">
        <v>434955.01</v>
      </c>
      <c r="I803" s="834">
        <v>434955.01</v>
      </c>
      <c r="J803" s="834">
        <v>434955.01</v>
      </c>
      <c r="K803" s="834">
        <v>434955.01</v>
      </c>
      <c r="L803" s="834">
        <v>0</v>
      </c>
    </row>
    <row r="806" spans="1:12" x14ac:dyDescent="0.2">
      <c r="A806" s="831" t="s">
        <v>2463</v>
      </c>
      <c r="C806" s="831" t="s">
        <v>2461</v>
      </c>
    </row>
    <row r="807" spans="1:12" x14ac:dyDescent="0.2">
      <c r="A807" s="832" t="s">
        <v>2269</v>
      </c>
      <c r="B807" s="832" t="s">
        <v>466</v>
      </c>
      <c r="F807" s="833">
        <v>0</v>
      </c>
      <c r="G807" s="833">
        <v>4915399.96</v>
      </c>
      <c r="H807" s="833">
        <v>4915399.96</v>
      </c>
      <c r="I807" s="833">
        <v>4794519.0199999996</v>
      </c>
      <c r="J807" s="833">
        <v>4794519.0199999996</v>
      </c>
      <c r="K807" s="833">
        <v>4794519.0199999996</v>
      </c>
      <c r="L807" s="833">
        <v>120880.94</v>
      </c>
    </row>
    <row r="808" spans="1:12" x14ac:dyDescent="0.2">
      <c r="E808" s="829" t="s">
        <v>2244</v>
      </c>
      <c r="F808" s="834">
        <v>0</v>
      </c>
      <c r="G808" s="834">
        <v>4915399.96</v>
      </c>
      <c r="H808" s="834">
        <v>4915399.96</v>
      </c>
      <c r="I808" s="834">
        <v>4794519.0199999996</v>
      </c>
      <c r="J808" s="834">
        <v>4794519.0199999996</v>
      </c>
      <c r="K808" s="834">
        <v>4794519.0199999996</v>
      </c>
      <c r="L808" s="834">
        <v>120880.94</v>
      </c>
    </row>
    <row r="811" spans="1:12" x14ac:dyDescent="0.2">
      <c r="A811" s="831" t="s">
        <v>2464</v>
      </c>
      <c r="C811" s="831" t="s">
        <v>2465</v>
      </c>
    </row>
    <row r="812" spans="1:12" x14ac:dyDescent="0.2">
      <c r="A812" s="832" t="s">
        <v>2269</v>
      </c>
      <c r="B812" s="832" t="s">
        <v>466</v>
      </c>
      <c r="F812" s="833">
        <v>0</v>
      </c>
      <c r="G812" s="833">
        <v>1901.94</v>
      </c>
      <c r="H812" s="833">
        <v>1901.94</v>
      </c>
      <c r="I812" s="833">
        <v>1901.94</v>
      </c>
      <c r="J812" s="833">
        <v>1901.94</v>
      </c>
      <c r="K812" s="833">
        <v>1901.94</v>
      </c>
      <c r="L812" s="833">
        <v>0</v>
      </c>
    </row>
    <row r="813" spans="1:12" x14ac:dyDescent="0.2">
      <c r="E813" s="829" t="s">
        <v>2244</v>
      </c>
      <c r="F813" s="834">
        <v>0</v>
      </c>
      <c r="G813" s="834">
        <v>1901.94</v>
      </c>
      <c r="H813" s="834">
        <v>1901.94</v>
      </c>
      <c r="I813" s="834">
        <v>1901.94</v>
      </c>
      <c r="J813" s="834">
        <v>1901.94</v>
      </c>
      <c r="K813" s="834">
        <v>1901.94</v>
      </c>
      <c r="L813" s="834">
        <v>0</v>
      </c>
    </row>
    <row r="816" spans="1:12" x14ac:dyDescent="0.2">
      <c r="A816" s="831" t="s">
        <v>2466</v>
      </c>
      <c r="C816" s="831" t="s">
        <v>2465</v>
      </c>
    </row>
    <row r="817" spans="1:12" x14ac:dyDescent="0.2">
      <c r="A817" s="832" t="s">
        <v>2269</v>
      </c>
      <c r="B817" s="832" t="s">
        <v>466</v>
      </c>
      <c r="F817" s="833">
        <v>0</v>
      </c>
      <c r="G817" s="833">
        <v>173310.75</v>
      </c>
      <c r="H817" s="833">
        <v>173310.75</v>
      </c>
      <c r="I817" s="833">
        <v>173310.75</v>
      </c>
      <c r="J817" s="833">
        <v>173310.75</v>
      </c>
      <c r="K817" s="833">
        <v>173310.75</v>
      </c>
      <c r="L817" s="833">
        <v>0</v>
      </c>
    </row>
    <row r="818" spans="1:12" x14ac:dyDescent="0.2">
      <c r="E818" s="829" t="s">
        <v>2244</v>
      </c>
      <c r="F818" s="834">
        <v>0</v>
      </c>
      <c r="G818" s="834">
        <v>173310.75</v>
      </c>
      <c r="H818" s="834">
        <v>173310.75</v>
      </c>
      <c r="I818" s="834">
        <v>173310.75</v>
      </c>
      <c r="J818" s="834">
        <v>173310.75</v>
      </c>
      <c r="K818" s="834">
        <v>173310.75</v>
      </c>
      <c r="L818" s="834">
        <v>0</v>
      </c>
    </row>
    <row r="821" spans="1:12" x14ac:dyDescent="0.2">
      <c r="A821" s="831" t="s">
        <v>2467</v>
      </c>
      <c r="C821" s="831" t="s">
        <v>2468</v>
      </c>
    </row>
    <row r="822" spans="1:12" x14ac:dyDescent="0.2">
      <c r="A822" s="832" t="s">
        <v>2307</v>
      </c>
      <c r="B822" s="832" t="s">
        <v>454</v>
      </c>
      <c r="F822" s="833">
        <v>0</v>
      </c>
      <c r="G822" s="833">
        <v>2580000</v>
      </c>
      <c r="H822" s="833">
        <v>2580000</v>
      </c>
      <c r="I822" s="833">
        <v>2565829.2000000002</v>
      </c>
      <c r="J822" s="833">
        <v>2565829.2000000002</v>
      </c>
      <c r="K822" s="833">
        <v>2565829.2000000002</v>
      </c>
      <c r="L822" s="833">
        <v>14170.8</v>
      </c>
    </row>
    <row r="823" spans="1:12" x14ac:dyDescent="0.2">
      <c r="A823" s="832" t="s">
        <v>2257</v>
      </c>
      <c r="B823" s="832" t="s">
        <v>455</v>
      </c>
      <c r="F823" s="833">
        <v>0</v>
      </c>
      <c r="G823" s="833">
        <v>81880621.180000007</v>
      </c>
      <c r="H823" s="833">
        <v>81880621.180000007</v>
      </c>
      <c r="I823" s="833">
        <v>80980497.290000007</v>
      </c>
      <c r="J823" s="833">
        <v>80980497.290000007</v>
      </c>
      <c r="K823" s="833">
        <v>77316116.090000004</v>
      </c>
      <c r="L823" s="833">
        <v>900123.89</v>
      </c>
    </row>
    <row r="824" spans="1:12" x14ac:dyDescent="0.2">
      <c r="A824" s="832" t="s">
        <v>2299</v>
      </c>
      <c r="B824" s="832" t="s">
        <v>456</v>
      </c>
      <c r="F824" s="833">
        <v>0</v>
      </c>
      <c r="G824" s="833">
        <v>33582000</v>
      </c>
      <c r="H824" s="833">
        <v>33582000</v>
      </c>
      <c r="I824" s="833">
        <v>33582000</v>
      </c>
      <c r="J824" s="833">
        <v>33582000</v>
      </c>
      <c r="K824" s="833">
        <v>33582000</v>
      </c>
      <c r="L824" s="833">
        <v>0</v>
      </c>
    </row>
    <row r="825" spans="1:12" x14ac:dyDescent="0.2">
      <c r="A825" s="832" t="s">
        <v>2308</v>
      </c>
      <c r="B825" s="832" t="s">
        <v>457</v>
      </c>
      <c r="F825" s="833">
        <v>0</v>
      </c>
      <c r="G825" s="833">
        <v>1000000</v>
      </c>
      <c r="H825" s="833">
        <v>1000000</v>
      </c>
      <c r="I825" s="833">
        <v>1000000</v>
      </c>
      <c r="J825" s="833">
        <v>1000000</v>
      </c>
      <c r="K825" s="833">
        <v>1000000</v>
      </c>
      <c r="L825" s="833">
        <v>0</v>
      </c>
    </row>
    <row r="826" spans="1:12" x14ac:dyDescent="0.2">
      <c r="A826" s="832" t="s">
        <v>2310</v>
      </c>
      <c r="B826" s="832" t="s">
        <v>460</v>
      </c>
      <c r="F826" s="833">
        <v>0</v>
      </c>
      <c r="G826" s="833">
        <v>21890395.59</v>
      </c>
      <c r="H826" s="833">
        <v>21890395.59</v>
      </c>
      <c r="I826" s="833">
        <v>21890094.719999999</v>
      </c>
      <c r="J826" s="833">
        <v>21890094.719999999</v>
      </c>
      <c r="K826" s="833">
        <v>21870094.719999999</v>
      </c>
      <c r="L826" s="833">
        <v>300.87</v>
      </c>
    </row>
    <row r="827" spans="1:12" x14ac:dyDescent="0.2">
      <c r="A827" s="832" t="s">
        <v>2311</v>
      </c>
      <c r="B827" s="832" t="s">
        <v>461</v>
      </c>
      <c r="F827" s="833">
        <v>0</v>
      </c>
      <c r="G827" s="833">
        <v>9976000</v>
      </c>
      <c r="H827" s="833">
        <v>9976000</v>
      </c>
      <c r="I827" s="833">
        <v>9976000</v>
      </c>
      <c r="J827" s="833">
        <v>9976000</v>
      </c>
      <c r="K827" s="833">
        <v>0</v>
      </c>
      <c r="L827" s="833">
        <v>0</v>
      </c>
    </row>
    <row r="828" spans="1:12" x14ac:dyDescent="0.2">
      <c r="A828" s="832" t="s">
        <v>2246</v>
      </c>
      <c r="B828" s="832" t="s">
        <v>462</v>
      </c>
      <c r="F828" s="833">
        <v>0</v>
      </c>
      <c r="G828" s="833">
        <v>2378779.91</v>
      </c>
      <c r="H828" s="833">
        <v>2378779.91</v>
      </c>
      <c r="I828" s="833">
        <v>0</v>
      </c>
      <c r="J828" s="833">
        <v>0</v>
      </c>
      <c r="K828" s="833">
        <v>0</v>
      </c>
      <c r="L828" s="833">
        <v>2378779.91</v>
      </c>
    </row>
    <row r="829" spans="1:12" x14ac:dyDescent="0.2">
      <c r="A829" s="832" t="s">
        <v>2312</v>
      </c>
      <c r="B829" s="832" t="s">
        <v>464</v>
      </c>
      <c r="F829" s="833">
        <v>0</v>
      </c>
      <c r="G829" s="833">
        <v>16105433.720000001</v>
      </c>
      <c r="H829" s="833">
        <v>16105433.720000001</v>
      </c>
      <c r="I829" s="833">
        <v>16105433.720000001</v>
      </c>
      <c r="J829" s="833">
        <v>16105433.720000001</v>
      </c>
      <c r="K829" s="833">
        <v>16090203.720000001</v>
      </c>
      <c r="L829" s="833">
        <v>0</v>
      </c>
    </row>
    <row r="830" spans="1:12" x14ac:dyDescent="0.2">
      <c r="A830" s="832" t="s">
        <v>2269</v>
      </c>
      <c r="B830" s="832" t="s">
        <v>466</v>
      </c>
      <c r="F830" s="833">
        <v>0</v>
      </c>
      <c r="G830" s="833">
        <v>4482294.96</v>
      </c>
      <c r="H830" s="833">
        <v>4482294.96</v>
      </c>
      <c r="I830" s="833">
        <v>4482294.96</v>
      </c>
      <c r="J830" s="833">
        <v>4482294.96</v>
      </c>
      <c r="K830" s="833">
        <v>4482294.96</v>
      </c>
      <c r="L830" s="833">
        <v>0</v>
      </c>
    </row>
    <row r="831" spans="1:12" x14ac:dyDescent="0.2">
      <c r="A831" s="832" t="s">
        <v>2314</v>
      </c>
      <c r="B831" s="832" t="s">
        <v>468</v>
      </c>
      <c r="F831" s="833">
        <v>0</v>
      </c>
      <c r="G831" s="833">
        <v>3886000</v>
      </c>
      <c r="H831" s="833">
        <v>3886000</v>
      </c>
      <c r="I831" s="833">
        <v>3886000</v>
      </c>
      <c r="J831" s="833">
        <v>3886000</v>
      </c>
      <c r="K831" s="833">
        <v>3886000</v>
      </c>
      <c r="L831" s="833">
        <v>0</v>
      </c>
    </row>
    <row r="832" spans="1:12" x14ac:dyDescent="0.2">
      <c r="A832" s="832" t="s">
        <v>2315</v>
      </c>
      <c r="B832" s="832" t="s">
        <v>469</v>
      </c>
      <c r="F832" s="833">
        <v>0</v>
      </c>
      <c r="G832" s="833">
        <v>137157.76000000001</v>
      </c>
      <c r="H832" s="833">
        <v>137157.76000000001</v>
      </c>
      <c r="I832" s="833">
        <v>137157.76000000001</v>
      </c>
      <c r="J832" s="833">
        <v>137157.76000000001</v>
      </c>
      <c r="K832" s="833">
        <v>137157.76000000001</v>
      </c>
      <c r="L832" s="833">
        <v>0</v>
      </c>
    </row>
    <row r="833" spans="1:12" x14ac:dyDescent="0.2">
      <c r="A833" s="832" t="s">
        <v>2251</v>
      </c>
      <c r="B833" s="832" t="s">
        <v>474</v>
      </c>
      <c r="F833" s="833">
        <v>0</v>
      </c>
      <c r="G833" s="833">
        <v>23450183</v>
      </c>
      <c r="H833" s="833">
        <v>23450183</v>
      </c>
      <c r="I833" s="833">
        <v>23450183</v>
      </c>
      <c r="J833" s="833">
        <v>23450183</v>
      </c>
      <c r="K833" s="833">
        <v>23450183</v>
      </c>
      <c r="L833" s="833">
        <v>0</v>
      </c>
    </row>
    <row r="834" spans="1:12" x14ac:dyDescent="0.2">
      <c r="A834" s="832" t="s">
        <v>2300</v>
      </c>
      <c r="B834" s="832" t="s">
        <v>475</v>
      </c>
      <c r="F834" s="833">
        <v>0</v>
      </c>
      <c r="G834" s="833">
        <v>4589000</v>
      </c>
      <c r="H834" s="833">
        <v>4589000</v>
      </c>
      <c r="I834" s="833">
        <v>4545692</v>
      </c>
      <c r="J834" s="833">
        <v>4545692</v>
      </c>
      <c r="K834" s="833">
        <v>4545692</v>
      </c>
      <c r="L834" s="833">
        <v>43308</v>
      </c>
    </row>
    <row r="835" spans="1:12" x14ac:dyDescent="0.2">
      <c r="A835" s="832" t="s">
        <v>2318</v>
      </c>
      <c r="B835" s="832" t="s">
        <v>476</v>
      </c>
      <c r="F835" s="833">
        <v>0</v>
      </c>
      <c r="G835" s="833">
        <v>9109412.6699999999</v>
      </c>
      <c r="H835" s="833">
        <v>9109412.6699999999</v>
      </c>
      <c r="I835" s="833">
        <v>9109412.6699999999</v>
      </c>
      <c r="J835" s="833">
        <v>9109412.6699999999</v>
      </c>
      <c r="K835" s="833">
        <v>9109412.6699999999</v>
      </c>
      <c r="L835" s="833">
        <v>0</v>
      </c>
    </row>
    <row r="836" spans="1:12" x14ac:dyDescent="0.2">
      <c r="A836" s="832" t="s">
        <v>2252</v>
      </c>
      <c r="B836" s="832" t="s">
        <v>478</v>
      </c>
      <c r="F836" s="833">
        <v>0</v>
      </c>
      <c r="G836" s="833">
        <v>17376956</v>
      </c>
      <c r="H836" s="833">
        <v>17376956</v>
      </c>
      <c r="I836" s="833">
        <v>17376956</v>
      </c>
      <c r="J836" s="833">
        <v>17376956</v>
      </c>
      <c r="K836" s="833">
        <v>17376956</v>
      </c>
      <c r="L836" s="833">
        <v>0</v>
      </c>
    </row>
    <row r="837" spans="1:12" x14ac:dyDescent="0.2">
      <c r="A837" s="832" t="s">
        <v>2258</v>
      </c>
      <c r="B837" s="832" t="s">
        <v>493</v>
      </c>
      <c r="F837" s="833">
        <v>0</v>
      </c>
      <c r="G837" s="833">
        <v>3474560.17</v>
      </c>
      <c r="H837" s="833">
        <v>3474560.17</v>
      </c>
      <c r="I837" s="833">
        <v>3474560.17</v>
      </c>
      <c r="J837" s="833">
        <v>3474560.17</v>
      </c>
      <c r="K837" s="833">
        <v>3474560.17</v>
      </c>
      <c r="L837" s="833">
        <v>0</v>
      </c>
    </row>
    <row r="838" spans="1:12" x14ac:dyDescent="0.2">
      <c r="A838" s="832" t="s">
        <v>2259</v>
      </c>
      <c r="B838" s="832" t="s">
        <v>500</v>
      </c>
      <c r="F838" s="833">
        <v>0</v>
      </c>
      <c r="G838" s="833">
        <v>1196000</v>
      </c>
      <c r="H838" s="833">
        <v>1196000</v>
      </c>
      <c r="I838" s="833">
        <v>0</v>
      </c>
      <c r="J838" s="833">
        <v>0</v>
      </c>
      <c r="K838" s="833">
        <v>0</v>
      </c>
      <c r="L838" s="833">
        <v>1196000</v>
      </c>
    </row>
    <row r="839" spans="1:12" x14ac:dyDescent="0.2">
      <c r="A839" s="832" t="s">
        <v>2253</v>
      </c>
      <c r="B839" s="832" t="s">
        <v>501</v>
      </c>
      <c r="F839" s="833">
        <v>0</v>
      </c>
      <c r="G839" s="833">
        <v>14829393.9</v>
      </c>
      <c r="H839" s="833">
        <v>14829393.9</v>
      </c>
      <c r="I839" s="833">
        <v>14825645.68</v>
      </c>
      <c r="J839" s="833">
        <v>14825645.68</v>
      </c>
      <c r="K839" s="833">
        <v>14705795.140000001</v>
      </c>
      <c r="L839" s="833">
        <v>3748.22</v>
      </c>
    </row>
    <row r="840" spans="1:12" x14ac:dyDescent="0.2">
      <c r="A840" s="832" t="s">
        <v>2273</v>
      </c>
      <c r="B840" s="832" t="s">
        <v>515</v>
      </c>
      <c r="F840" s="833">
        <v>0</v>
      </c>
      <c r="G840" s="833">
        <v>1346181.18</v>
      </c>
      <c r="H840" s="833">
        <v>1346181.18</v>
      </c>
      <c r="I840" s="833">
        <v>786386.13</v>
      </c>
      <c r="J840" s="833">
        <v>786386.13</v>
      </c>
      <c r="K840" s="833">
        <v>346181.18</v>
      </c>
      <c r="L840" s="833">
        <v>559795.05000000005</v>
      </c>
    </row>
    <row r="841" spans="1:12" x14ac:dyDescent="0.2">
      <c r="A841" s="832" t="s">
        <v>2363</v>
      </c>
      <c r="B841" s="832" t="s">
        <v>516</v>
      </c>
      <c r="F841" s="833">
        <v>0</v>
      </c>
      <c r="G841" s="833">
        <v>15650314</v>
      </c>
      <c r="H841" s="833">
        <v>15650314</v>
      </c>
      <c r="I841" s="833">
        <v>15650314</v>
      </c>
      <c r="J841" s="833">
        <v>15650314</v>
      </c>
      <c r="K841" s="833">
        <v>15650314</v>
      </c>
      <c r="L841" s="833">
        <v>0</v>
      </c>
    </row>
    <row r="842" spans="1:12" x14ac:dyDescent="0.2">
      <c r="A842" s="832" t="s">
        <v>2334</v>
      </c>
      <c r="B842" s="832" t="s">
        <v>517</v>
      </c>
      <c r="F842" s="833">
        <v>0</v>
      </c>
      <c r="G842" s="833">
        <v>35449995.960000001</v>
      </c>
      <c r="H842" s="833">
        <v>35449995.960000001</v>
      </c>
      <c r="I842" s="833">
        <v>35449995.960000001</v>
      </c>
      <c r="J842" s="833">
        <v>35449995.960000001</v>
      </c>
      <c r="K842" s="833">
        <v>35449995.960000001</v>
      </c>
      <c r="L842" s="833">
        <v>0</v>
      </c>
    </row>
    <row r="843" spans="1:12" x14ac:dyDescent="0.2">
      <c r="A843" s="832" t="s">
        <v>2407</v>
      </c>
      <c r="B843" s="832" t="s">
        <v>521</v>
      </c>
      <c r="F843" s="833">
        <v>0</v>
      </c>
      <c r="G843" s="833">
        <v>84850</v>
      </c>
      <c r="H843" s="833">
        <v>84850</v>
      </c>
      <c r="I843" s="833">
        <v>84850</v>
      </c>
      <c r="J843" s="833">
        <v>84850</v>
      </c>
      <c r="K843" s="833">
        <v>84850</v>
      </c>
      <c r="L843" s="833">
        <v>0</v>
      </c>
    </row>
    <row r="844" spans="1:12" x14ac:dyDescent="0.2">
      <c r="A844" s="832" t="s">
        <v>2254</v>
      </c>
      <c r="B844" s="832" t="s">
        <v>524</v>
      </c>
      <c r="F844" s="833">
        <v>0</v>
      </c>
      <c r="G844" s="833">
        <v>4965440</v>
      </c>
      <c r="H844" s="833">
        <v>4965440</v>
      </c>
      <c r="I844" s="833">
        <v>4965440</v>
      </c>
      <c r="J844" s="833">
        <v>4965440</v>
      </c>
      <c r="K844" s="833">
        <v>4965440</v>
      </c>
      <c r="L844" s="833">
        <v>0</v>
      </c>
    </row>
    <row r="845" spans="1:12" x14ac:dyDescent="0.2">
      <c r="A845" s="832" t="s">
        <v>2281</v>
      </c>
      <c r="B845" s="832" t="s">
        <v>525</v>
      </c>
      <c r="F845" s="833">
        <v>0</v>
      </c>
      <c r="G845" s="833">
        <v>228551087.25</v>
      </c>
      <c r="H845" s="833">
        <v>228551087.25</v>
      </c>
      <c r="I845" s="833">
        <v>228551087.25</v>
      </c>
      <c r="J845" s="833">
        <v>228551087.25</v>
      </c>
      <c r="K845" s="833">
        <v>0</v>
      </c>
      <c r="L845" s="833">
        <v>0</v>
      </c>
    </row>
    <row r="846" spans="1:12" x14ac:dyDescent="0.2">
      <c r="A846" s="832" t="s">
        <v>2303</v>
      </c>
      <c r="B846" s="832" t="s">
        <v>526</v>
      </c>
      <c r="F846" s="833">
        <v>0</v>
      </c>
      <c r="G846" s="833">
        <v>4254464.99</v>
      </c>
      <c r="H846" s="833">
        <v>4254464.99</v>
      </c>
      <c r="I846" s="833">
        <v>4254464.99</v>
      </c>
      <c r="J846" s="833">
        <v>4254464.99</v>
      </c>
      <c r="K846" s="833">
        <v>4254464.99</v>
      </c>
      <c r="L846" s="833">
        <v>0</v>
      </c>
    </row>
    <row r="847" spans="1:12" x14ac:dyDescent="0.2">
      <c r="A847" s="832" t="s">
        <v>2340</v>
      </c>
      <c r="B847" s="832" t="s">
        <v>541</v>
      </c>
      <c r="F847" s="833">
        <v>0</v>
      </c>
      <c r="G847" s="833">
        <v>6091687.3799999999</v>
      </c>
      <c r="H847" s="833">
        <v>6091687.3799999999</v>
      </c>
      <c r="I847" s="833">
        <v>6091687.3799999999</v>
      </c>
      <c r="J847" s="833">
        <v>6091687.3799999999</v>
      </c>
      <c r="K847" s="833">
        <v>3045843.69</v>
      </c>
      <c r="L847" s="833">
        <v>0</v>
      </c>
    </row>
    <row r="848" spans="1:12" x14ac:dyDescent="0.2">
      <c r="A848" s="832" t="s">
        <v>2345</v>
      </c>
      <c r="B848" s="832" t="s">
        <v>549</v>
      </c>
      <c r="F848" s="833">
        <v>0</v>
      </c>
      <c r="G848" s="833">
        <v>212100</v>
      </c>
      <c r="H848" s="833">
        <v>212100</v>
      </c>
      <c r="I848" s="833">
        <v>210013.33</v>
      </c>
      <c r="J848" s="833">
        <v>210013.33</v>
      </c>
      <c r="K848" s="833">
        <v>210013.33</v>
      </c>
      <c r="L848" s="833">
        <v>2086.67</v>
      </c>
    </row>
    <row r="849" spans="1:12" x14ac:dyDescent="0.2">
      <c r="E849" s="829" t="s">
        <v>2244</v>
      </c>
      <c r="F849" s="834">
        <v>0</v>
      </c>
      <c r="G849" s="834">
        <v>548530309.62</v>
      </c>
      <c r="H849" s="834">
        <v>548530309.62</v>
      </c>
      <c r="I849" s="834">
        <v>543431996.21000004</v>
      </c>
      <c r="J849" s="834">
        <v>543431996.21000004</v>
      </c>
      <c r="K849" s="834">
        <v>297599398.57999998</v>
      </c>
      <c r="L849" s="834">
        <v>5098313.41</v>
      </c>
    </row>
    <row r="852" spans="1:12" x14ac:dyDescent="0.2">
      <c r="A852" s="831" t="s">
        <v>2469</v>
      </c>
      <c r="C852" s="831" t="s">
        <v>2468</v>
      </c>
    </row>
    <row r="853" spans="1:12" x14ac:dyDescent="0.2">
      <c r="A853" s="832" t="s">
        <v>2298</v>
      </c>
      <c r="B853" s="832" t="s">
        <v>452</v>
      </c>
      <c r="F853" s="833">
        <v>0</v>
      </c>
      <c r="G853" s="833">
        <v>1268035.95</v>
      </c>
      <c r="H853" s="833">
        <v>1268035.95</v>
      </c>
      <c r="I853" s="833">
        <v>1268035.95</v>
      </c>
      <c r="J853" s="833">
        <v>1268035.95</v>
      </c>
      <c r="K853" s="833">
        <v>1268035.95</v>
      </c>
      <c r="L853" s="833">
        <v>0</v>
      </c>
    </row>
    <row r="854" spans="1:12" x14ac:dyDescent="0.2">
      <c r="A854" s="832" t="s">
        <v>2306</v>
      </c>
      <c r="B854" s="832" t="s">
        <v>453</v>
      </c>
      <c r="F854" s="833">
        <v>0</v>
      </c>
      <c r="G854" s="833">
        <v>3590636.9</v>
      </c>
      <c r="H854" s="833">
        <v>3590636.9</v>
      </c>
      <c r="I854" s="833">
        <v>3590636.9</v>
      </c>
      <c r="J854" s="833">
        <v>3590636.9</v>
      </c>
      <c r="K854" s="833">
        <v>3590636.9</v>
      </c>
      <c r="L854" s="833">
        <v>0</v>
      </c>
    </row>
    <row r="855" spans="1:12" x14ac:dyDescent="0.2">
      <c r="A855" s="832" t="s">
        <v>2307</v>
      </c>
      <c r="B855" s="832" t="s">
        <v>454</v>
      </c>
      <c r="F855" s="833">
        <v>0</v>
      </c>
      <c r="G855" s="833">
        <v>4246434.2</v>
      </c>
      <c r="H855" s="833">
        <v>4246434.2</v>
      </c>
      <c r="I855" s="833">
        <v>4237250.68</v>
      </c>
      <c r="J855" s="833">
        <v>4237250.68</v>
      </c>
      <c r="K855" s="833">
        <v>4237250.68</v>
      </c>
      <c r="L855" s="833">
        <v>9183.52</v>
      </c>
    </row>
    <row r="856" spans="1:12" x14ac:dyDescent="0.2">
      <c r="A856" s="832" t="s">
        <v>2257</v>
      </c>
      <c r="B856" s="832" t="s">
        <v>455</v>
      </c>
      <c r="F856" s="833">
        <v>0</v>
      </c>
      <c r="G856" s="833">
        <v>5606032.9500000002</v>
      </c>
      <c r="H856" s="833">
        <v>5606032.9500000002</v>
      </c>
      <c r="I856" s="833">
        <v>5606032.9500000002</v>
      </c>
      <c r="J856" s="833">
        <v>5606032.9500000002</v>
      </c>
      <c r="K856" s="833">
        <v>5606032.9500000002</v>
      </c>
      <c r="L856" s="833">
        <v>0</v>
      </c>
    </row>
    <row r="857" spans="1:12" x14ac:dyDescent="0.2">
      <c r="A857" s="832" t="s">
        <v>2299</v>
      </c>
      <c r="B857" s="832" t="s">
        <v>456</v>
      </c>
      <c r="F857" s="833">
        <v>0</v>
      </c>
      <c r="G857" s="833">
        <v>1511188.2</v>
      </c>
      <c r="H857" s="833">
        <v>1511188.2</v>
      </c>
      <c r="I857" s="833">
        <v>1511188.2</v>
      </c>
      <c r="J857" s="833">
        <v>1511188.2</v>
      </c>
      <c r="K857" s="833">
        <v>1511188.2</v>
      </c>
      <c r="L857" s="833">
        <v>0</v>
      </c>
    </row>
    <row r="858" spans="1:12" x14ac:dyDescent="0.2">
      <c r="A858" s="832" t="s">
        <v>2308</v>
      </c>
      <c r="B858" s="832" t="s">
        <v>457</v>
      </c>
      <c r="F858" s="833">
        <v>0</v>
      </c>
      <c r="G858" s="833">
        <v>1874972.55</v>
      </c>
      <c r="H858" s="833">
        <v>1874972.55</v>
      </c>
      <c r="I858" s="833">
        <v>1874972.55</v>
      </c>
      <c r="J858" s="833">
        <v>1874972.55</v>
      </c>
      <c r="K858" s="833">
        <v>1874972.55</v>
      </c>
      <c r="L858" s="833">
        <v>0</v>
      </c>
    </row>
    <row r="859" spans="1:12" x14ac:dyDescent="0.2">
      <c r="A859" s="832" t="s">
        <v>2243</v>
      </c>
      <c r="B859" s="832" t="s">
        <v>458</v>
      </c>
      <c r="F859" s="833">
        <v>0</v>
      </c>
      <c r="G859" s="833">
        <v>756051.45</v>
      </c>
      <c r="H859" s="833">
        <v>756051.45</v>
      </c>
      <c r="I859" s="833">
        <v>756051.45</v>
      </c>
      <c r="J859" s="833">
        <v>756051.45</v>
      </c>
      <c r="K859" s="833">
        <v>756051.45</v>
      </c>
      <c r="L859" s="833">
        <v>0</v>
      </c>
    </row>
    <row r="860" spans="1:12" x14ac:dyDescent="0.2">
      <c r="A860" s="832" t="s">
        <v>2309</v>
      </c>
      <c r="B860" s="832" t="s">
        <v>459</v>
      </c>
      <c r="F860" s="833">
        <v>0</v>
      </c>
      <c r="G860" s="833">
        <v>273355.84999999998</v>
      </c>
      <c r="H860" s="833">
        <v>273355.84999999998</v>
      </c>
      <c r="I860" s="833">
        <v>273355.84999999998</v>
      </c>
      <c r="J860" s="833">
        <v>273355.84999999998</v>
      </c>
      <c r="K860" s="833">
        <v>273355.84999999998</v>
      </c>
      <c r="L860" s="833">
        <v>0</v>
      </c>
    </row>
    <row r="861" spans="1:12" x14ac:dyDescent="0.2">
      <c r="A861" s="832" t="s">
        <v>2310</v>
      </c>
      <c r="B861" s="832" t="s">
        <v>460</v>
      </c>
      <c r="F861" s="833">
        <v>0</v>
      </c>
      <c r="G861" s="833">
        <v>3361723.4</v>
      </c>
      <c r="H861" s="833">
        <v>3361723.4</v>
      </c>
      <c r="I861" s="833">
        <v>3361723.4</v>
      </c>
      <c r="J861" s="833">
        <v>3361723.4</v>
      </c>
      <c r="K861" s="833">
        <v>3361723.4</v>
      </c>
      <c r="L861" s="833">
        <v>0</v>
      </c>
    </row>
    <row r="862" spans="1:12" x14ac:dyDescent="0.2">
      <c r="A862" s="832" t="s">
        <v>2311</v>
      </c>
      <c r="B862" s="832" t="s">
        <v>461</v>
      </c>
      <c r="F862" s="833">
        <v>0</v>
      </c>
      <c r="G862" s="833">
        <v>1887444.9</v>
      </c>
      <c r="H862" s="833">
        <v>1887444.9</v>
      </c>
      <c r="I862" s="833">
        <v>1887444.9</v>
      </c>
      <c r="J862" s="833">
        <v>1887444.9</v>
      </c>
      <c r="K862" s="833">
        <v>1887444.9</v>
      </c>
      <c r="L862" s="833">
        <v>0</v>
      </c>
    </row>
    <row r="863" spans="1:12" x14ac:dyDescent="0.2">
      <c r="A863" s="832" t="s">
        <v>2246</v>
      </c>
      <c r="B863" s="832" t="s">
        <v>462</v>
      </c>
      <c r="F863" s="833">
        <v>0</v>
      </c>
      <c r="G863" s="833">
        <v>218442.95</v>
      </c>
      <c r="H863" s="833">
        <v>218442.95</v>
      </c>
      <c r="I863" s="833">
        <v>0</v>
      </c>
      <c r="J863" s="833">
        <v>0</v>
      </c>
      <c r="K863" s="833">
        <v>0</v>
      </c>
      <c r="L863" s="833">
        <v>218442.95</v>
      </c>
    </row>
    <row r="864" spans="1:12" x14ac:dyDescent="0.2">
      <c r="A864" s="832" t="s">
        <v>2312</v>
      </c>
      <c r="B864" s="832" t="s">
        <v>464</v>
      </c>
      <c r="F864" s="833">
        <v>0</v>
      </c>
      <c r="G864" s="833">
        <v>46945131.850000001</v>
      </c>
      <c r="H864" s="833">
        <v>46945131.850000001</v>
      </c>
      <c r="I864" s="833">
        <v>46945131.850000001</v>
      </c>
      <c r="J864" s="833">
        <v>46945131.850000001</v>
      </c>
      <c r="K864" s="833">
        <v>46945131.850000001</v>
      </c>
      <c r="L864" s="833">
        <v>0</v>
      </c>
    </row>
    <row r="865" spans="1:12" x14ac:dyDescent="0.2">
      <c r="A865" s="832" t="s">
        <v>2269</v>
      </c>
      <c r="B865" s="832" t="s">
        <v>466</v>
      </c>
      <c r="F865" s="833">
        <v>0</v>
      </c>
      <c r="G865" s="833">
        <v>413600.75</v>
      </c>
      <c r="H865" s="833">
        <v>413600.75</v>
      </c>
      <c r="I865" s="833">
        <v>413600.75</v>
      </c>
      <c r="J865" s="833">
        <v>413600.75</v>
      </c>
      <c r="K865" s="833">
        <v>413600.75</v>
      </c>
      <c r="L865" s="833">
        <v>0</v>
      </c>
    </row>
    <row r="866" spans="1:12" x14ac:dyDescent="0.2">
      <c r="A866" s="832" t="s">
        <v>2314</v>
      </c>
      <c r="B866" s="832" t="s">
        <v>468</v>
      </c>
      <c r="F866" s="833">
        <v>0</v>
      </c>
      <c r="G866" s="833">
        <v>1486963.85</v>
      </c>
      <c r="H866" s="833">
        <v>1486963.85</v>
      </c>
      <c r="I866" s="833">
        <v>1486963.85</v>
      </c>
      <c r="J866" s="833">
        <v>1486963.85</v>
      </c>
      <c r="K866" s="833">
        <v>1486963.85</v>
      </c>
      <c r="L866" s="833">
        <v>0</v>
      </c>
    </row>
    <row r="867" spans="1:12" x14ac:dyDescent="0.2">
      <c r="A867" s="832" t="s">
        <v>2315</v>
      </c>
      <c r="B867" s="832" t="s">
        <v>469</v>
      </c>
      <c r="F867" s="833">
        <v>0</v>
      </c>
      <c r="G867" s="833">
        <v>262709.55</v>
      </c>
      <c r="H867" s="833">
        <v>262709.55</v>
      </c>
      <c r="I867" s="833">
        <v>262709.55</v>
      </c>
      <c r="J867" s="833">
        <v>262709.55</v>
      </c>
      <c r="K867" s="833">
        <v>262709.55</v>
      </c>
      <c r="L867" s="833">
        <v>0</v>
      </c>
    </row>
    <row r="868" spans="1:12" x14ac:dyDescent="0.2">
      <c r="A868" s="832" t="s">
        <v>2316</v>
      </c>
      <c r="B868" s="832" t="s">
        <v>471</v>
      </c>
      <c r="F868" s="833">
        <v>0</v>
      </c>
      <c r="G868" s="833">
        <v>142940.85</v>
      </c>
      <c r="H868" s="833">
        <v>142940.85</v>
      </c>
      <c r="I868" s="833">
        <v>142940.85</v>
      </c>
      <c r="J868" s="833">
        <v>142940.85</v>
      </c>
      <c r="K868" s="833">
        <v>142940.85</v>
      </c>
      <c r="L868" s="833">
        <v>0</v>
      </c>
    </row>
    <row r="869" spans="1:12" x14ac:dyDescent="0.2">
      <c r="A869" s="832" t="s">
        <v>2317</v>
      </c>
      <c r="B869" s="832" t="s">
        <v>472</v>
      </c>
      <c r="F869" s="833">
        <v>0</v>
      </c>
      <c r="G869" s="833">
        <v>2025287.2</v>
      </c>
      <c r="H869" s="833">
        <v>2025287.2</v>
      </c>
      <c r="I869" s="833">
        <v>2025287.2</v>
      </c>
      <c r="J869" s="833">
        <v>2025287.2</v>
      </c>
      <c r="K869" s="833">
        <v>2025287.2</v>
      </c>
      <c r="L869" s="833">
        <v>0</v>
      </c>
    </row>
    <row r="870" spans="1:12" x14ac:dyDescent="0.2">
      <c r="A870" s="832" t="s">
        <v>2287</v>
      </c>
      <c r="B870" s="832" t="s">
        <v>473</v>
      </c>
      <c r="F870" s="833">
        <v>0</v>
      </c>
      <c r="G870" s="833">
        <v>506493.5</v>
      </c>
      <c r="H870" s="833">
        <v>506493.5</v>
      </c>
      <c r="I870" s="833">
        <v>506493.5</v>
      </c>
      <c r="J870" s="833">
        <v>506493.5</v>
      </c>
      <c r="K870" s="833">
        <v>506493.5</v>
      </c>
      <c r="L870" s="833">
        <v>0</v>
      </c>
    </row>
    <row r="871" spans="1:12" x14ac:dyDescent="0.2">
      <c r="A871" s="832" t="s">
        <v>2251</v>
      </c>
      <c r="B871" s="832" t="s">
        <v>474</v>
      </c>
      <c r="F871" s="833">
        <v>0</v>
      </c>
      <c r="G871" s="833">
        <v>82371.850000000006</v>
      </c>
      <c r="H871" s="833">
        <v>82371.850000000006</v>
      </c>
      <c r="I871" s="833">
        <v>82371.850000000006</v>
      </c>
      <c r="J871" s="833">
        <v>82371.850000000006</v>
      </c>
      <c r="K871" s="833">
        <v>82371.850000000006</v>
      </c>
      <c r="L871" s="833">
        <v>0</v>
      </c>
    </row>
    <row r="872" spans="1:12" x14ac:dyDescent="0.2">
      <c r="A872" s="832" t="s">
        <v>2300</v>
      </c>
      <c r="B872" s="832" t="s">
        <v>475</v>
      </c>
      <c r="F872" s="833">
        <v>0</v>
      </c>
      <c r="G872" s="833">
        <v>684454.55</v>
      </c>
      <c r="H872" s="833">
        <v>684454.55</v>
      </c>
      <c r="I872" s="833">
        <v>684454.55</v>
      </c>
      <c r="J872" s="833">
        <v>684454.55</v>
      </c>
      <c r="K872" s="833">
        <v>684454.55</v>
      </c>
      <c r="L872" s="833">
        <v>0</v>
      </c>
    </row>
    <row r="873" spans="1:12" x14ac:dyDescent="0.2">
      <c r="A873" s="832" t="s">
        <v>2318</v>
      </c>
      <c r="B873" s="832" t="s">
        <v>476</v>
      </c>
      <c r="F873" s="833">
        <v>0</v>
      </c>
      <c r="G873" s="833">
        <v>372422.05</v>
      </c>
      <c r="H873" s="833">
        <v>372422.05</v>
      </c>
      <c r="I873" s="833">
        <v>372422.05</v>
      </c>
      <c r="J873" s="833">
        <v>372422.05</v>
      </c>
      <c r="K873" s="833">
        <v>372422.05</v>
      </c>
      <c r="L873" s="833">
        <v>0</v>
      </c>
    </row>
    <row r="874" spans="1:12" x14ac:dyDescent="0.2">
      <c r="A874" s="832" t="s">
        <v>2319</v>
      </c>
      <c r="B874" s="832" t="s">
        <v>477</v>
      </c>
      <c r="F874" s="833">
        <v>0</v>
      </c>
      <c r="G874" s="833">
        <v>42497.55</v>
      </c>
      <c r="H874" s="833">
        <v>42497.55</v>
      </c>
      <c r="I874" s="833">
        <v>42497.55</v>
      </c>
      <c r="J874" s="833">
        <v>42497.55</v>
      </c>
      <c r="K874" s="833">
        <v>42497.55</v>
      </c>
      <c r="L874" s="833">
        <v>0</v>
      </c>
    </row>
    <row r="875" spans="1:12" x14ac:dyDescent="0.2">
      <c r="A875" s="832" t="s">
        <v>2252</v>
      </c>
      <c r="B875" s="832" t="s">
        <v>478</v>
      </c>
      <c r="F875" s="833">
        <v>0</v>
      </c>
      <c r="G875" s="833">
        <v>111888.55</v>
      </c>
      <c r="H875" s="833">
        <v>111888.55</v>
      </c>
      <c r="I875" s="833">
        <v>111888.55</v>
      </c>
      <c r="J875" s="833">
        <v>111888.55</v>
      </c>
      <c r="K875" s="833">
        <v>111888.55</v>
      </c>
      <c r="L875" s="833">
        <v>0</v>
      </c>
    </row>
    <row r="876" spans="1:12" x14ac:dyDescent="0.2">
      <c r="A876" s="832" t="s">
        <v>2325</v>
      </c>
      <c r="B876" s="832" t="s">
        <v>489</v>
      </c>
      <c r="F876" s="833">
        <v>0</v>
      </c>
      <c r="G876" s="833">
        <v>1794727.2</v>
      </c>
      <c r="H876" s="833">
        <v>1794727.2</v>
      </c>
      <c r="I876" s="833">
        <v>1794727.2</v>
      </c>
      <c r="J876" s="833">
        <v>1794727.2</v>
      </c>
      <c r="K876" s="833">
        <v>1794727.2</v>
      </c>
      <c r="L876" s="833">
        <v>0</v>
      </c>
    </row>
    <row r="877" spans="1:12" x14ac:dyDescent="0.2">
      <c r="A877" s="832" t="s">
        <v>2258</v>
      </c>
      <c r="B877" s="832" t="s">
        <v>493</v>
      </c>
      <c r="F877" s="833">
        <v>0</v>
      </c>
      <c r="G877" s="833">
        <v>14108553.25</v>
      </c>
      <c r="H877" s="833">
        <v>14108553.25</v>
      </c>
      <c r="I877" s="833">
        <v>12347741.380000001</v>
      </c>
      <c r="J877" s="833">
        <v>12347741.380000001</v>
      </c>
      <c r="K877" s="833">
        <v>12347741.380000001</v>
      </c>
      <c r="L877" s="833">
        <v>1760811.87</v>
      </c>
    </row>
    <row r="878" spans="1:12" x14ac:dyDescent="0.2">
      <c r="A878" s="832" t="s">
        <v>2301</v>
      </c>
      <c r="B878" s="832" t="s">
        <v>494</v>
      </c>
      <c r="F878" s="833">
        <v>0</v>
      </c>
      <c r="G878" s="833">
        <v>1040874.78</v>
      </c>
      <c r="H878" s="833">
        <v>1040874.78</v>
      </c>
      <c r="I878" s="833">
        <v>1040874.78</v>
      </c>
      <c r="J878" s="833">
        <v>1040874.78</v>
      </c>
      <c r="K878" s="833">
        <v>1040874.78</v>
      </c>
      <c r="L878" s="833">
        <v>0</v>
      </c>
    </row>
    <row r="879" spans="1:12" x14ac:dyDescent="0.2">
      <c r="A879" s="832" t="s">
        <v>2278</v>
      </c>
      <c r="B879" s="832" t="s">
        <v>495</v>
      </c>
      <c r="F879" s="833">
        <v>0</v>
      </c>
      <c r="G879" s="833">
        <v>146762.13</v>
      </c>
      <c r="H879" s="833">
        <v>146762.13</v>
      </c>
      <c r="I879" s="833">
        <v>146762.13</v>
      </c>
      <c r="J879" s="833">
        <v>146762.13</v>
      </c>
      <c r="K879" s="833">
        <v>146762.13</v>
      </c>
      <c r="L879" s="833">
        <v>0</v>
      </c>
    </row>
    <row r="880" spans="1:12" x14ac:dyDescent="0.2">
      <c r="A880" s="832" t="s">
        <v>2259</v>
      </c>
      <c r="B880" s="832" t="s">
        <v>500</v>
      </c>
      <c r="F880" s="833">
        <v>0</v>
      </c>
      <c r="G880" s="833">
        <v>5201024.37</v>
      </c>
      <c r="H880" s="833">
        <v>5201024.37</v>
      </c>
      <c r="I880" s="833">
        <v>5201024.37</v>
      </c>
      <c r="J880" s="833">
        <v>5201024.37</v>
      </c>
      <c r="K880" s="833">
        <v>5201024.37</v>
      </c>
      <c r="L880" s="833">
        <v>0</v>
      </c>
    </row>
    <row r="881" spans="1:12" x14ac:dyDescent="0.2">
      <c r="A881" s="832" t="s">
        <v>2253</v>
      </c>
      <c r="B881" s="832" t="s">
        <v>501</v>
      </c>
      <c r="F881" s="833">
        <v>0</v>
      </c>
      <c r="G881" s="833">
        <v>13082465.08</v>
      </c>
      <c r="H881" s="833">
        <v>13082465.08</v>
      </c>
      <c r="I881" s="833">
        <v>13081213.73</v>
      </c>
      <c r="J881" s="833">
        <v>13081213.73</v>
      </c>
      <c r="K881" s="833">
        <v>12119808.43</v>
      </c>
      <c r="L881" s="833">
        <v>1251.3499999999999</v>
      </c>
    </row>
    <row r="882" spans="1:12" x14ac:dyDescent="0.2">
      <c r="A882" s="832" t="s">
        <v>2275</v>
      </c>
      <c r="B882" s="832" t="s">
        <v>502</v>
      </c>
      <c r="F882" s="833">
        <v>0</v>
      </c>
      <c r="G882" s="833">
        <v>248275.25</v>
      </c>
      <c r="H882" s="833">
        <v>248275.25</v>
      </c>
      <c r="I882" s="833">
        <v>248275.25</v>
      </c>
      <c r="J882" s="833">
        <v>248275.25</v>
      </c>
      <c r="K882" s="833">
        <v>248275.25</v>
      </c>
      <c r="L882" s="833">
        <v>0</v>
      </c>
    </row>
    <row r="883" spans="1:12" x14ac:dyDescent="0.2">
      <c r="A883" s="832" t="s">
        <v>2332</v>
      </c>
      <c r="B883" s="832" t="s">
        <v>513</v>
      </c>
      <c r="F883" s="833">
        <v>0</v>
      </c>
      <c r="G883" s="833">
        <v>28363474.350000001</v>
      </c>
      <c r="H883" s="833">
        <v>28363474.350000001</v>
      </c>
      <c r="I883" s="833">
        <v>28362532.920000002</v>
      </c>
      <c r="J883" s="833">
        <v>28362532.920000002</v>
      </c>
      <c r="K883" s="833">
        <v>28362532.920000002</v>
      </c>
      <c r="L883" s="833">
        <v>941.43</v>
      </c>
    </row>
    <row r="884" spans="1:12" x14ac:dyDescent="0.2">
      <c r="A884" s="832" t="s">
        <v>2335</v>
      </c>
      <c r="B884" s="832" t="s">
        <v>518</v>
      </c>
      <c r="F884" s="833">
        <v>0</v>
      </c>
      <c r="G884" s="833">
        <v>202182.74</v>
      </c>
      <c r="H884" s="833">
        <v>202182.74</v>
      </c>
      <c r="I884" s="833">
        <v>0</v>
      </c>
      <c r="J884" s="833">
        <v>0</v>
      </c>
      <c r="K884" s="833">
        <v>0</v>
      </c>
      <c r="L884" s="833">
        <v>202182.74</v>
      </c>
    </row>
    <row r="885" spans="1:12" x14ac:dyDescent="0.2">
      <c r="A885" s="832" t="s">
        <v>2336</v>
      </c>
      <c r="B885" s="832" t="s">
        <v>519</v>
      </c>
      <c r="F885" s="833">
        <v>0</v>
      </c>
      <c r="G885" s="833">
        <v>42761.65</v>
      </c>
      <c r="H885" s="833">
        <v>42761.65</v>
      </c>
      <c r="I885" s="833">
        <v>42761.65</v>
      </c>
      <c r="J885" s="833">
        <v>42761.65</v>
      </c>
      <c r="K885" s="833">
        <v>42761.65</v>
      </c>
      <c r="L885" s="833">
        <v>0</v>
      </c>
    </row>
    <row r="886" spans="1:12" x14ac:dyDescent="0.2">
      <c r="A886" s="832" t="s">
        <v>2260</v>
      </c>
      <c r="B886" s="832" t="s">
        <v>523</v>
      </c>
      <c r="F886" s="833">
        <v>0</v>
      </c>
      <c r="G886" s="833">
        <v>1664147.72</v>
      </c>
      <c r="H886" s="833">
        <v>1664147.72</v>
      </c>
      <c r="I886" s="833">
        <v>1664147.72</v>
      </c>
      <c r="J886" s="833">
        <v>1664147.72</v>
      </c>
      <c r="K886" s="833">
        <v>1664147.72</v>
      </c>
      <c r="L886" s="833">
        <v>0</v>
      </c>
    </row>
    <row r="887" spans="1:12" x14ac:dyDescent="0.2">
      <c r="A887" s="832" t="s">
        <v>2254</v>
      </c>
      <c r="B887" s="832" t="s">
        <v>524</v>
      </c>
      <c r="F887" s="833">
        <v>0</v>
      </c>
      <c r="G887" s="833">
        <v>1053465.8899999999</v>
      </c>
      <c r="H887" s="833">
        <v>1053465.8899999999</v>
      </c>
      <c r="I887" s="833">
        <v>1053465.8899999999</v>
      </c>
      <c r="J887" s="833">
        <v>1053465.8899999999</v>
      </c>
      <c r="K887" s="833">
        <v>962703.65</v>
      </c>
      <c r="L887" s="833">
        <v>0</v>
      </c>
    </row>
    <row r="888" spans="1:12" x14ac:dyDescent="0.2">
      <c r="A888" s="832" t="s">
        <v>2303</v>
      </c>
      <c r="B888" s="832" t="s">
        <v>526</v>
      </c>
      <c r="F888" s="833">
        <v>0</v>
      </c>
      <c r="G888" s="833">
        <v>1741882.38</v>
      </c>
      <c r="H888" s="833">
        <v>1741882.38</v>
      </c>
      <c r="I888" s="833">
        <v>1741882.38</v>
      </c>
      <c r="J888" s="833">
        <v>1741882.38</v>
      </c>
      <c r="K888" s="833">
        <v>1741882.38</v>
      </c>
      <c r="L888" s="833">
        <v>0</v>
      </c>
    </row>
    <row r="889" spans="1:12" x14ac:dyDescent="0.2">
      <c r="A889" s="832" t="s">
        <v>2261</v>
      </c>
      <c r="B889" s="832" t="s">
        <v>528</v>
      </c>
      <c r="F889" s="833">
        <v>0</v>
      </c>
      <c r="G889" s="833">
        <v>1990368</v>
      </c>
      <c r="H889" s="833">
        <v>1990368</v>
      </c>
      <c r="I889" s="833">
        <v>1990368</v>
      </c>
      <c r="J889" s="833">
        <v>1990368</v>
      </c>
      <c r="K889" s="833">
        <v>1990368</v>
      </c>
      <c r="L889" s="833">
        <v>0</v>
      </c>
    </row>
    <row r="890" spans="1:12" x14ac:dyDescent="0.2">
      <c r="A890" s="832" t="s">
        <v>2424</v>
      </c>
      <c r="B890" s="832" t="s">
        <v>529</v>
      </c>
      <c r="F890" s="833">
        <v>0</v>
      </c>
      <c r="G890" s="833">
        <v>1387235.31</v>
      </c>
      <c r="H890" s="833">
        <v>1387235.31</v>
      </c>
      <c r="I890" s="833">
        <v>1387235.31</v>
      </c>
      <c r="J890" s="833">
        <v>1387235.31</v>
      </c>
      <c r="K890" s="833">
        <v>1387235.31</v>
      </c>
      <c r="L890" s="833">
        <v>0</v>
      </c>
    </row>
    <row r="891" spans="1:12" x14ac:dyDescent="0.2">
      <c r="A891" s="832" t="s">
        <v>2262</v>
      </c>
      <c r="B891" s="832" t="s">
        <v>530</v>
      </c>
      <c r="F891" s="833">
        <v>0</v>
      </c>
      <c r="G891" s="833">
        <v>4767001.1100000003</v>
      </c>
      <c r="H891" s="833">
        <v>4767001.1100000003</v>
      </c>
      <c r="I891" s="833">
        <v>4767001.1100000003</v>
      </c>
      <c r="J891" s="833">
        <v>4767001.1100000003</v>
      </c>
      <c r="K891" s="833">
        <v>4767001.1100000003</v>
      </c>
      <c r="L891" s="833">
        <v>0</v>
      </c>
    </row>
    <row r="892" spans="1:12" x14ac:dyDescent="0.2">
      <c r="A892" s="832" t="s">
        <v>2263</v>
      </c>
      <c r="B892" s="832" t="s">
        <v>531</v>
      </c>
      <c r="F892" s="833">
        <v>0</v>
      </c>
      <c r="G892" s="833">
        <v>9436017.7400000002</v>
      </c>
      <c r="H892" s="833">
        <v>9436017.7400000002</v>
      </c>
      <c r="I892" s="833">
        <v>9436017.7400000002</v>
      </c>
      <c r="J892" s="833">
        <v>9436017.7400000002</v>
      </c>
      <c r="K892" s="833">
        <v>9436017.7400000002</v>
      </c>
      <c r="L892" s="833">
        <v>0</v>
      </c>
    </row>
    <row r="893" spans="1:12" x14ac:dyDescent="0.2">
      <c r="A893" s="832" t="s">
        <v>2369</v>
      </c>
      <c r="B893" s="832" t="s">
        <v>532</v>
      </c>
      <c r="F893" s="833">
        <v>0</v>
      </c>
      <c r="G893" s="833">
        <v>12820190.300000001</v>
      </c>
      <c r="H893" s="833">
        <v>12820190.300000001</v>
      </c>
      <c r="I893" s="833">
        <v>12820190.300000001</v>
      </c>
      <c r="J893" s="833">
        <v>12820190.300000001</v>
      </c>
      <c r="K893" s="833">
        <v>12820190.300000001</v>
      </c>
      <c r="L893" s="833">
        <v>0</v>
      </c>
    </row>
    <row r="894" spans="1:12" x14ac:dyDescent="0.2">
      <c r="A894" s="832" t="s">
        <v>2264</v>
      </c>
      <c r="B894" s="832" t="s">
        <v>533</v>
      </c>
      <c r="F894" s="833">
        <v>0</v>
      </c>
      <c r="G894" s="833">
        <v>12191577.65</v>
      </c>
      <c r="H894" s="833">
        <v>12191577.65</v>
      </c>
      <c r="I894" s="833">
        <v>12191577.65</v>
      </c>
      <c r="J894" s="833">
        <v>12191577.65</v>
      </c>
      <c r="K894" s="833">
        <v>12191577.65</v>
      </c>
      <c r="L894" s="833">
        <v>0</v>
      </c>
    </row>
    <row r="895" spans="1:12" x14ac:dyDescent="0.2">
      <c r="A895" s="832" t="s">
        <v>2338</v>
      </c>
      <c r="B895" s="832" t="s">
        <v>539</v>
      </c>
      <c r="F895" s="833">
        <v>0</v>
      </c>
      <c r="G895" s="833">
        <v>261896.55</v>
      </c>
      <c r="H895" s="833">
        <v>261896.55</v>
      </c>
      <c r="I895" s="833">
        <v>261896.55</v>
      </c>
      <c r="J895" s="833">
        <v>261896.55</v>
      </c>
      <c r="K895" s="833">
        <v>261896.55</v>
      </c>
      <c r="L895" s="833">
        <v>0</v>
      </c>
    </row>
    <row r="896" spans="1:12" x14ac:dyDescent="0.2">
      <c r="A896" s="832" t="s">
        <v>2347</v>
      </c>
      <c r="B896" s="832" t="s">
        <v>554</v>
      </c>
      <c r="F896" s="833">
        <v>0</v>
      </c>
      <c r="G896" s="833">
        <v>1909683.73</v>
      </c>
      <c r="H896" s="833">
        <v>1909683.73</v>
      </c>
      <c r="I896" s="833">
        <v>1398242.7</v>
      </c>
      <c r="J896" s="833">
        <v>1398242.7</v>
      </c>
      <c r="K896" s="833">
        <v>1398242.7</v>
      </c>
      <c r="L896" s="833">
        <v>511441.03</v>
      </c>
    </row>
    <row r="897" spans="1:12" x14ac:dyDescent="0.2">
      <c r="A897" s="832" t="s">
        <v>2348</v>
      </c>
      <c r="B897" s="832" t="s">
        <v>555</v>
      </c>
      <c r="F897" s="833">
        <v>0</v>
      </c>
      <c r="G897" s="833">
        <v>31884.25</v>
      </c>
      <c r="H897" s="833">
        <v>31884.25</v>
      </c>
      <c r="I897" s="833">
        <v>31884.25</v>
      </c>
      <c r="J897" s="833">
        <v>31884.25</v>
      </c>
      <c r="K897" s="833">
        <v>31884.25</v>
      </c>
      <c r="L897" s="833">
        <v>0</v>
      </c>
    </row>
    <row r="898" spans="1:12" x14ac:dyDescent="0.2">
      <c r="A898" s="832" t="s">
        <v>2381</v>
      </c>
      <c r="B898" s="832" t="s">
        <v>560</v>
      </c>
      <c r="F898" s="833">
        <v>0</v>
      </c>
      <c r="G898" s="833">
        <v>1051776.67</v>
      </c>
      <c r="H898" s="833">
        <v>1051776.67</v>
      </c>
      <c r="I898" s="833">
        <v>1051776.67</v>
      </c>
      <c r="J898" s="833">
        <v>1051776.67</v>
      </c>
      <c r="K898" s="833">
        <v>1051776.67</v>
      </c>
      <c r="L898" s="833">
        <v>0</v>
      </c>
    </row>
    <row r="899" spans="1:12" x14ac:dyDescent="0.2">
      <c r="E899" s="829" t="s">
        <v>2244</v>
      </c>
      <c r="F899" s="834">
        <v>0</v>
      </c>
      <c r="G899" s="834">
        <v>192209309.5</v>
      </c>
      <c r="H899" s="834">
        <v>192209309.5</v>
      </c>
      <c r="I899" s="834">
        <v>189505054.61000001</v>
      </c>
      <c r="J899" s="834">
        <v>189505054.61000001</v>
      </c>
      <c r="K899" s="834">
        <v>188452887.06999999</v>
      </c>
      <c r="L899" s="834">
        <v>2704254.89</v>
      </c>
    </row>
    <row r="902" spans="1:12" x14ac:dyDescent="0.2">
      <c r="A902" s="831" t="s">
        <v>2470</v>
      </c>
      <c r="C902" s="831" t="s">
        <v>2471</v>
      </c>
    </row>
    <row r="903" spans="1:12" x14ac:dyDescent="0.2">
      <c r="A903" s="832" t="s">
        <v>2351</v>
      </c>
      <c r="B903" s="832" t="s">
        <v>559</v>
      </c>
      <c r="F903" s="833">
        <v>0</v>
      </c>
      <c r="G903" s="833">
        <v>13566625</v>
      </c>
      <c r="H903" s="833">
        <v>13566625</v>
      </c>
      <c r="I903" s="833">
        <v>13566625</v>
      </c>
      <c r="J903" s="833">
        <v>13566625</v>
      </c>
      <c r="K903" s="833">
        <v>13566625</v>
      </c>
      <c r="L903" s="833">
        <v>0</v>
      </c>
    </row>
    <row r="904" spans="1:12" x14ac:dyDescent="0.2">
      <c r="E904" s="829" t="s">
        <v>2244</v>
      </c>
      <c r="F904" s="834">
        <v>0</v>
      </c>
      <c r="G904" s="834">
        <v>13566625</v>
      </c>
      <c r="H904" s="834">
        <v>13566625</v>
      </c>
      <c r="I904" s="834">
        <v>13566625</v>
      </c>
      <c r="J904" s="834">
        <v>13566625</v>
      </c>
      <c r="K904" s="834">
        <v>13566625</v>
      </c>
      <c r="L904" s="834">
        <v>0</v>
      </c>
    </row>
    <row r="907" spans="1:12" x14ac:dyDescent="0.2">
      <c r="A907" s="831" t="s">
        <v>2472</v>
      </c>
      <c r="C907" s="831" t="s">
        <v>2471</v>
      </c>
    </row>
    <row r="908" spans="1:12" x14ac:dyDescent="0.2">
      <c r="A908" s="832" t="s">
        <v>2351</v>
      </c>
      <c r="B908" s="832" t="s">
        <v>559</v>
      </c>
      <c r="F908" s="833">
        <v>0</v>
      </c>
      <c r="G908" s="833">
        <v>59639176</v>
      </c>
      <c r="H908" s="833">
        <v>59639176</v>
      </c>
      <c r="I908" s="833">
        <v>59639176</v>
      </c>
      <c r="J908" s="833">
        <v>59639176</v>
      </c>
      <c r="K908" s="833">
        <v>59639176</v>
      </c>
      <c r="L908" s="833">
        <v>0</v>
      </c>
    </row>
    <row r="909" spans="1:12" x14ac:dyDescent="0.2">
      <c r="E909" s="829" t="s">
        <v>2244</v>
      </c>
      <c r="F909" s="834">
        <v>0</v>
      </c>
      <c r="G909" s="834">
        <v>59639176</v>
      </c>
      <c r="H909" s="834">
        <v>59639176</v>
      </c>
      <c r="I909" s="834">
        <v>59639176</v>
      </c>
      <c r="J909" s="834">
        <v>59639176</v>
      </c>
      <c r="K909" s="834">
        <v>59639176</v>
      </c>
      <c r="L909" s="834">
        <v>0</v>
      </c>
    </row>
    <row r="912" spans="1:12" x14ac:dyDescent="0.2">
      <c r="A912" s="831" t="s">
        <v>2473</v>
      </c>
      <c r="C912" s="831" t="s">
        <v>2474</v>
      </c>
    </row>
    <row r="913" spans="1:12" x14ac:dyDescent="0.2">
      <c r="A913" s="832" t="s">
        <v>2257</v>
      </c>
      <c r="B913" s="832" t="s">
        <v>455</v>
      </c>
      <c r="F913" s="833">
        <v>0</v>
      </c>
      <c r="G913" s="833">
        <v>1747748.91</v>
      </c>
      <c r="H913" s="833">
        <v>1747748.91</v>
      </c>
      <c r="I913" s="833">
        <v>1747748.91</v>
      </c>
      <c r="J913" s="833">
        <v>1747748.91</v>
      </c>
      <c r="K913" s="833">
        <v>1747748.91</v>
      </c>
      <c r="L913" s="833">
        <v>0</v>
      </c>
    </row>
    <row r="914" spans="1:12" x14ac:dyDescent="0.2">
      <c r="A914" s="832" t="s">
        <v>2246</v>
      </c>
      <c r="B914" s="832" t="s">
        <v>462</v>
      </c>
      <c r="F914" s="833">
        <v>0</v>
      </c>
      <c r="G914" s="833">
        <v>2961.8</v>
      </c>
      <c r="H914" s="833">
        <v>2961.8</v>
      </c>
      <c r="I914" s="833">
        <v>0</v>
      </c>
      <c r="J914" s="833">
        <v>0</v>
      </c>
      <c r="K914" s="833">
        <v>0</v>
      </c>
      <c r="L914" s="833">
        <v>2961.8</v>
      </c>
    </row>
    <row r="915" spans="1:12" x14ac:dyDescent="0.2">
      <c r="A915" s="832" t="s">
        <v>2258</v>
      </c>
      <c r="B915" s="832" t="s">
        <v>493</v>
      </c>
      <c r="F915" s="833">
        <v>0</v>
      </c>
      <c r="G915" s="833">
        <v>1139435.42</v>
      </c>
      <c r="H915" s="833">
        <v>1139435.42</v>
      </c>
      <c r="I915" s="833">
        <v>1139435.42</v>
      </c>
      <c r="J915" s="833">
        <v>1139435.42</v>
      </c>
      <c r="K915" s="833">
        <v>1139435.42</v>
      </c>
      <c r="L915" s="833">
        <v>0</v>
      </c>
    </row>
    <row r="916" spans="1:12" x14ac:dyDescent="0.2">
      <c r="E916" s="829" t="s">
        <v>2244</v>
      </c>
      <c r="F916" s="834">
        <v>0</v>
      </c>
      <c r="G916" s="834">
        <v>2890146.13</v>
      </c>
      <c r="H916" s="834">
        <v>2890146.13</v>
      </c>
      <c r="I916" s="834">
        <v>2887184.33</v>
      </c>
      <c r="J916" s="834">
        <v>2887184.33</v>
      </c>
      <c r="K916" s="834">
        <v>2887184.33</v>
      </c>
      <c r="L916" s="834">
        <v>2961.8</v>
      </c>
    </row>
    <row r="919" spans="1:12" x14ac:dyDescent="0.2">
      <c r="A919" s="831" t="s">
        <v>2475</v>
      </c>
      <c r="C919" s="831" t="s">
        <v>2474</v>
      </c>
    </row>
    <row r="920" spans="1:12" x14ac:dyDescent="0.2">
      <c r="A920" s="832" t="s">
        <v>2257</v>
      </c>
      <c r="B920" s="832" t="s">
        <v>455</v>
      </c>
      <c r="F920" s="833">
        <v>0</v>
      </c>
      <c r="G920" s="833">
        <v>305000</v>
      </c>
      <c r="H920" s="833">
        <v>305000</v>
      </c>
      <c r="I920" s="833">
        <v>0</v>
      </c>
      <c r="J920" s="833">
        <v>0</v>
      </c>
      <c r="K920" s="833">
        <v>0</v>
      </c>
      <c r="L920" s="833">
        <v>305000</v>
      </c>
    </row>
    <row r="921" spans="1:12" x14ac:dyDescent="0.2">
      <c r="A921" s="832" t="s">
        <v>2246</v>
      </c>
      <c r="B921" s="832" t="s">
        <v>462</v>
      </c>
      <c r="F921" s="833">
        <v>0</v>
      </c>
      <c r="G921" s="833">
        <v>402817.71</v>
      </c>
      <c r="H921" s="833">
        <v>402817.71</v>
      </c>
      <c r="I921" s="833">
        <v>0</v>
      </c>
      <c r="J921" s="833">
        <v>0</v>
      </c>
      <c r="K921" s="833">
        <v>0</v>
      </c>
      <c r="L921" s="833">
        <v>402817.71</v>
      </c>
    </row>
    <row r="922" spans="1:12" x14ac:dyDescent="0.2">
      <c r="A922" s="832" t="s">
        <v>2258</v>
      </c>
      <c r="B922" s="832" t="s">
        <v>493</v>
      </c>
      <c r="F922" s="833">
        <v>0</v>
      </c>
      <c r="G922" s="833">
        <v>3597182.29</v>
      </c>
      <c r="H922" s="833">
        <v>3597182.29</v>
      </c>
      <c r="I922" s="833">
        <v>1259033.58</v>
      </c>
      <c r="J922" s="833">
        <v>1259033.58</v>
      </c>
      <c r="K922" s="833">
        <v>0</v>
      </c>
      <c r="L922" s="833">
        <v>2338148.71</v>
      </c>
    </row>
    <row r="923" spans="1:12" x14ac:dyDescent="0.2">
      <c r="A923" s="832" t="s">
        <v>2259</v>
      </c>
      <c r="B923" s="832" t="s">
        <v>500</v>
      </c>
      <c r="F923" s="833">
        <v>0</v>
      </c>
      <c r="G923" s="833">
        <v>579501</v>
      </c>
      <c r="H923" s="833">
        <v>579501</v>
      </c>
      <c r="I923" s="833">
        <v>0</v>
      </c>
      <c r="J923" s="833">
        <v>0</v>
      </c>
      <c r="K923" s="833">
        <v>0</v>
      </c>
      <c r="L923" s="833">
        <v>579501</v>
      </c>
    </row>
    <row r="924" spans="1:12" x14ac:dyDescent="0.2">
      <c r="E924" s="829" t="s">
        <v>2244</v>
      </c>
      <c r="F924" s="834">
        <v>0</v>
      </c>
      <c r="G924" s="834">
        <v>4884501</v>
      </c>
      <c r="H924" s="834">
        <v>4884501</v>
      </c>
      <c r="I924" s="834">
        <v>1259033.58</v>
      </c>
      <c r="J924" s="834">
        <v>1259033.58</v>
      </c>
      <c r="K924" s="834">
        <v>0</v>
      </c>
      <c r="L924" s="834">
        <v>3625467.42</v>
      </c>
    </row>
    <row r="927" spans="1:12" x14ac:dyDescent="0.2">
      <c r="A927" s="831" t="s">
        <v>2476</v>
      </c>
      <c r="C927" s="831" t="s">
        <v>2477</v>
      </c>
    </row>
    <row r="928" spans="1:12" x14ac:dyDescent="0.2">
      <c r="A928" s="832" t="s">
        <v>2246</v>
      </c>
      <c r="B928" s="832" t="s">
        <v>462</v>
      </c>
      <c r="F928" s="833">
        <v>0</v>
      </c>
      <c r="G928" s="833">
        <v>16064703.68</v>
      </c>
      <c r="H928" s="833">
        <v>16064703.68</v>
      </c>
      <c r="I928" s="833">
        <v>0</v>
      </c>
      <c r="J928" s="833">
        <v>0</v>
      </c>
      <c r="K928" s="833">
        <v>0</v>
      </c>
      <c r="L928" s="833">
        <v>16064703.68</v>
      </c>
    </row>
    <row r="929" spans="1:12" x14ac:dyDescent="0.2">
      <c r="A929" s="832" t="s">
        <v>2328</v>
      </c>
      <c r="B929" s="832" t="s">
        <v>507</v>
      </c>
      <c r="F929" s="833">
        <v>0</v>
      </c>
      <c r="G929" s="833">
        <v>6000000</v>
      </c>
      <c r="H929" s="833">
        <v>6000000</v>
      </c>
      <c r="I929" s="833">
        <v>4016920.86</v>
      </c>
      <c r="J929" s="833">
        <v>4016920.86</v>
      </c>
      <c r="K929" s="833">
        <v>4016920.86</v>
      </c>
      <c r="L929" s="833">
        <v>1983079.14</v>
      </c>
    </row>
    <row r="930" spans="1:12" x14ac:dyDescent="0.2">
      <c r="E930" s="829" t="s">
        <v>2244</v>
      </c>
      <c r="F930" s="834">
        <v>0</v>
      </c>
      <c r="G930" s="834">
        <v>22064703.68</v>
      </c>
      <c r="H930" s="834">
        <v>22064703.68</v>
      </c>
      <c r="I930" s="834">
        <v>4016920.86</v>
      </c>
      <c r="J930" s="834">
        <v>4016920.86</v>
      </c>
      <c r="K930" s="834">
        <v>4016920.86</v>
      </c>
      <c r="L930" s="834">
        <v>18047782.82</v>
      </c>
    </row>
    <row r="933" spans="1:12" x14ac:dyDescent="0.2">
      <c r="A933" s="831" t="s">
        <v>2478</v>
      </c>
      <c r="C933" s="831" t="s">
        <v>2479</v>
      </c>
    </row>
    <row r="934" spans="1:12" x14ac:dyDescent="0.2">
      <c r="A934" s="832" t="s">
        <v>2330</v>
      </c>
      <c r="B934" s="832" t="s">
        <v>510</v>
      </c>
      <c r="F934" s="833">
        <v>0</v>
      </c>
      <c r="G934" s="833">
        <v>248000</v>
      </c>
      <c r="H934" s="833">
        <v>248000</v>
      </c>
      <c r="I934" s="833">
        <v>0</v>
      </c>
      <c r="J934" s="833">
        <v>0</v>
      </c>
      <c r="K934" s="833">
        <v>0</v>
      </c>
      <c r="L934" s="833">
        <v>248000</v>
      </c>
    </row>
    <row r="935" spans="1:12" x14ac:dyDescent="0.2">
      <c r="E935" s="829" t="s">
        <v>2244</v>
      </c>
      <c r="F935" s="834">
        <v>0</v>
      </c>
      <c r="G935" s="834">
        <v>248000</v>
      </c>
      <c r="H935" s="834">
        <v>248000</v>
      </c>
      <c r="I935" s="834">
        <v>0</v>
      </c>
      <c r="J935" s="834">
        <v>0</v>
      </c>
      <c r="K935" s="834">
        <v>0</v>
      </c>
      <c r="L935" s="834">
        <v>248000</v>
      </c>
    </row>
    <row r="938" spans="1:12" x14ac:dyDescent="0.2">
      <c r="A938" s="831" t="s">
        <v>2480</v>
      </c>
      <c r="C938" s="831" t="s">
        <v>2481</v>
      </c>
    </row>
    <row r="939" spans="1:12" x14ac:dyDescent="0.2">
      <c r="A939" s="832" t="s">
        <v>2334</v>
      </c>
      <c r="B939" s="832" t="s">
        <v>517</v>
      </c>
      <c r="F939" s="833">
        <v>0</v>
      </c>
      <c r="G939" s="833">
        <v>666550418.49000001</v>
      </c>
      <c r="H939" s="833">
        <v>666550418.49000001</v>
      </c>
      <c r="I939" s="833">
        <v>666550418.49000001</v>
      </c>
      <c r="J939" s="833">
        <v>666550418.49000001</v>
      </c>
      <c r="K939" s="833">
        <v>666550418.49000001</v>
      </c>
      <c r="L939" s="833">
        <v>0</v>
      </c>
    </row>
    <row r="940" spans="1:12" x14ac:dyDescent="0.2">
      <c r="E940" s="829" t="s">
        <v>2244</v>
      </c>
      <c r="F940" s="834">
        <v>0</v>
      </c>
      <c r="G940" s="834">
        <v>666550418.49000001</v>
      </c>
      <c r="H940" s="834">
        <v>666550418.49000001</v>
      </c>
      <c r="I940" s="834">
        <v>666550418.49000001</v>
      </c>
      <c r="J940" s="834">
        <v>666550418.49000001</v>
      </c>
      <c r="K940" s="834">
        <v>666550418.49000001</v>
      </c>
      <c r="L940" s="834">
        <v>0</v>
      </c>
    </row>
    <row r="943" spans="1:12" x14ac:dyDescent="0.2">
      <c r="A943" s="831" t="s">
        <v>2482</v>
      </c>
      <c r="C943" s="831" t="s">
        <v>2481</v>
      </c>
    </row>
    <row r="944" spans="1:12" x14ac:dyDescent="0.2">
      <c r="A944" s="832" t="s">
        <v>2334</v>
      </c>
      <c r="B944" s="832" t="s">
        <v>517</v>
      </c>
      <c r="F944" s="833">
        <v>24551912509</v>
      </c>
      <c r="G944" s="833">
        <v>755121332.21000004</v>
      </c>
      <c r="H944" s="833">
        <v>25307033841.209999</v>
      </c>
      <c r="I944" s="833">
        <v>25307033841.209999</v>
      </c>
      <c r="J944" s="833">
        <v>25307033841.209999</v>
      </c>
      <c r="K944" s="833">
        <v>25307033841.209999</v>
      </c>
      <c r="L944" s="833">
        <v>0</v>
      </c>
    </row>
    <row r="945" spans="1:12" x14ac:dyDescent="0.2">
      <c r="E945" s="829" t="s">
        <v>2244</v>
      </c>
      <c r="F945" s="834">
        <v>24551912509</v>
      </c>
      <c r="G945" s="834">
        <v>755121332.21000004</v>
      </c>
      <c r="H945" s="834">
        <v>25307033841.209999</v>
      </c>
      <c r="I945" s="834">
        <v>25307033841.209999</v>
      </c>
      <c r="J945" s="834">
        <v>25307033841.209999</v>
      </c>
      <c r="K945" s="834">
        <v>25307033841.209999</v>
      </c>
      <c r="L945" s="834">
        <v>0</v>
      </c>
    </row>
    <row r="948" spans="1:12" x14ac:dyDescent="0.2">
      <c r="A948" s="831" t="s">
        <v>2483</v>
      </c>
      <c r="C948" s="831" t="s">
        <v>2484</v>
      </c>
    </row>
    <row r="949" spans="1:12" x14ac:dyDescent="0.2">
      <c r="A949" s="832" t="s">
        <v>2281</v>
      </c>
      <c r="B949" s="832" t="s">
        <v>525</v>
      </c>
      <c r="F949" s="833">
        <v>0</v>
      </c>
      <c r="G949" s="833">
        <v>0.02</v>
      </c>
      <c r="H949" s="833">
        <v>0.02</v>
      </c>
      <c r="I949" s="833">
        <v>0</v>
      </c>
      <c r="J949" s="833">
        <v>0</v>
      </c>
      <c r="K949" s="833">
        <v>0</v>
      </c>
      <c r="L949" s="833">
        <v>0.02</v>
      </c>
    </row>
    <row r="950" spans="1:12" x14ac:dyDescent="0.2">
      <c r="E950" s="829" t="s">
        <v>2244</v>
      </c>
      <c r="F950" s="834">
        <v>0</v>
      </c>
      <c r="G950" s="834">
        <v>0.02</v>
      </c>
      <c r="H950" s="834">
        <v>0.02</v>
      </c>
      <c r="I950" s="834">
        <v>0</v>
      </c>
      <c r="J950" s="834">
        <v>0</v>
      </c>
      <c r="K950" s="834">
        <v>0</v>
      </c>
      <c r="L950" s="834">
        <v>0.02</v>
      </c>
    </row>
    <row r="953" spans="1:12" x14ac:dyDescent="0.2">
      <c r="A953" s="831" t="s">
        <v>2485</v>
      </c>
      <c r="C953" s="831" t="s">
        <v>2484</v>
      </c>
    </row>
    <row r="954" spans="1:12" x14ac:dyDescent="0.2">
      <c r="A954" s="832" t="s">
        <v>2281</v>
      </c>
      <c r="B954" s="832" t="s">
        <v>525</v>
      </c>
      <c r="F954" s="833">
        <v>0</v>
      </c>
      <c r="G954" s="833">
        <v>197277709.52000001</v>
      </c>
      <c r="H954" s="833">
        <v>197277709.52000001</v>
      </c>
      <c r="I954" s="833">
        <v>144748300.11000001</v>
      </c>
      <c r="J954" s="833">
        <v>144748300.11000001</v>
      </c>
      <c r="K954" s="833">
        <v>56447052.960000001</v>
      </c>
      <c r="L954" s="833">
        <v>52529409.409999996</v>
      </c>
    </row>
    <row r="955" spans="1:12" x14ac:dyDescent="0.2">
      <c r="E955" s="829" t="s">
        <v>2244</v>
      </c>
      <c r="F955" s="834">
        <v>0</v>
      </c>
      <c r="G955" s="834">
        <v>197277709.52000001</v>
      </c>
      <c r="H955" s="834">
        <v>197277709.52000001</v>
      </c>
      <c r="I955" s="834">
        <v>144748300.11000001</v>
      </c>
      <c r="J955" s="834">
        <v>144748300.11000001</v>
      </c>
      <c r="K955" s="834">
        <v>56447052.960000001</v>
      </c>
      <c r="L955" s="834">
        <v>52529409.409999996</v>
      </c>
    </row>
    <row r="958" spans="1:12" x14ac:dyDescent="0.2">
      <c r="A958" s="831" t="s">
        <v>2486</v>
      </c>
      <c r="C958" s="831" t="s">
        <v>2484</v>
      </c>
    </row>
    <row r="959" spans="1:12" x14ac:dyDescent="0.2">
      <c r="A959" s="832" t="s">
        <v>2246</v>
      </c>
      <c r="B959" s="832" t="s">
        <v>462</v>
      </c>
      <c r="F959" s="833">
        <v>0</v>
      </c>
      <c r="G959" s="833">
        <v>0.02</v>
      </c>
      <c r="H959" s="833">
        <v>0.02</v>
      </c>
      <c r="I959" s="833">
        <v>0</v>
      </c>
      <c r="J959" s="833">
        <v>0</v>
      </c>
      <c r="K959" s="833">
        <v>0</v>
      </c>
      <c r="L959" s="833">
        <v>0.02</v>
      </c>
    </row>
    <row r="960" spans="1:12" x14ac:dyDescent="0.2">
      <c r="A960" s="832" t="s">
        <v>2281</v>
      </c>
      <c r="B960" s="832" t="s">
        <v>525</v>
      </c>
      <c r="F960" s="833">
        <v>4962566763</v>
      </c>
      <c r="G960" s="833">
        <v>110483347.3</v>
      </c>
      <c r="H960" s="833">
        <v>5073050110.3000002</v>
      </c>
      <c r="I960" s="833">
        <v>4976210660.1700001</v>
      </c>
      <c r="J960" s="833">
        <v>4976210660.1700001</v>
      </c>
      <c r="K960" s="833">
        <v>4628808071.4499998</v>
      </c>
      <c r="L960" s="833">
        <v>96839450.129999995</v>
      </c>
    </row>
    <row r="961" spans="1:12" x14ac:dyDescent="0.2">
      <c r="E961" s="829" t="s">
        <v>2244</v>
      </c>
      <c r="F961" s="834">
        <v>4962566763</v>
      </c>
      <c r="G961" s="834">
        <v>110483347.31999999</v>
      </c>
      <c r="H961" s="834">
        <v>5073050110.3199997</v>
      </c>
      <c r="I961" s="834">
        <v>4976210660.1700001</v>
      </c>
      <c r="J961" s="834">
        <v>4976210660.1700001</v>
      </c>
      <c r="K961" s="834">
        <v>4628808071.4499998</v>
      </c>
      <c r="L961" s="834">
        <v>96839450.150000006</v>
      </c>
    </row>
    <row r="964" spans="1:12" x14ac:dyDescent="0.2">
      <c r="A964" s="831" t="s">
        <v>2487</v>
      </c>
      <c r="C964" s="831" t="s">
        <v>2488</v>
      </c>
    </row>
    <row r="965" spans="1:12" x14ac:dyDescent="0.2">
      <c r="A965" s="832" t="s">
        <v>2281</v>
      </c>
      <c r="B965" s="832" t="s">
        <v>525</v>
      </c>
      <c r="F965" s="833">
        <v>0</v>
      </c>
      <c r="G965" s="833">
        <v>543616.35</v>
      </c>
      <c r="H965" s="833">
        <v>543616.35</v>
      </c>
      <c r="I965" s="833">
        <v>543615.63</v>
      </c>
      <c r="J965" s="833">
        <v>543615.63</v>
      </c>
      <c r="K965" s="833">
        <v>0</v>
      </c>
      <c r="L965" s="833">
        <v>0.72</v>
      </c>
    </row>
    <row r="966" spans="1:12" x14ac:dyDescent="0.2">
      <c r="E966" s="829" t="s">
        <v>2244</v>
      </c>
      <c r="F966" s="834">
        <v>0</v>
      </c>
      <c r="G966" s="834">
        <v>543616.35</v>
      </c>
      <c r="H966" s="834">
        <v>543616.35</v>
      </c>
      <c r="I966" s="834">
        <v>543615.63</v>
      </c>
      <c r="J966" s="834">
        <v>543615.63</v>
      </c>
      <c r="K966" s="834">
        <v>0</v>
      </c>
      <c r="L966" s="834">
        <v>0.72</v>
      </c>
    </row>
    <row r="969" spans="1:12" x14ac:dyDescent="0.2">
      <c r="A969" s="831" t="s">
        <v>2489</v>
      </c>
      <c r="C969" s="831" t="s">
        <v>2490</v>
      </c>
    </row>
    <row r="970" spans="1:12" x14ac:dyDescent="0.2">
      <c r="A970" s="832" t="s">
        <v>2259</v>
      </c>
      <c r="B970" s="832" t="s">
        <v>500</v>
      </c>
      <c r="F970" s="833">
        <v>0</v>
      </c>
      <c r="G970" s="833">
        <v>588224.5</v>
      </c>
      <c r="H970" s="833">
        <v>588224.5</v>
      </c>
      <c r="I970" s="833">
        <v>0</v>
      </c>
      <c r="J970" s="833">
        <v>0</v>
      </c>
      <c r="K970" s="833">
        <v>0</v>
      </c>
      <c r="L970" s="833">
        <v>588224.5</v>
      </c>
    </row>
    <row r="971" spans="1:12" x14ac:dyDescent="0.2">
      <c r="E971" s="829" t="s">
        <v>2244</v>
      </c>
      <c r="F971" s="834">
        <v>0</v>
      </c>
      <c r="G971" s="834">
        <v>588224.5</v>
      </c>
      <c r="H971" s="834">
        <v>588224.5</v>
      </c>
      <c r="I971" s="834">
        <v>0</v>
      </c>
      <c r="J971" s="834">
        <v>0</v>
      </c>
      <c r="K971" s="834">
        <v>0</v>
      </c>
      <c r="L971" s="834">
        <v>588224.5</v>
      </c>
    </row>
    <row r="974" spans="1:12" x14ac:dyDescent="0.2">
      <c r="A974" s="831" t="s">
        <v>2491</v>
      </c>
      <c r="C974" s="831" t="s">
        <v>2490</v>
      </c>
    </row>
    <row r="975" spans="1:12" x14ac:dyDescent="0.2">
      <c r="A975" s="832" t="s">
        <v>2257</v>
      </c>
      <c r="B975" s="832" t="s">
        <v>455</v>
      </c>
      <c r="F975" s="833">
        <v>0</v>
      </c>
      <c r="G975" s="833">
        <v>18096</v>
      </c>
      <c r="H975" s="833">
        <v>18096</v>
      </c>
      <c r="I975" s="833">
        <v>0</v>
      </c>
      <c r="J975" s="833">
        <v>0</v>
      </c>
      <c r="K975" s="833">
        <v>0</v>
      </c>
      <c r="L975" s="833">
        <v>18096</v>
      </c>
    </row>
    <row r="976" spans="1:12" x14ac:dyDescent="0.2">
      <c r="E976" s="829" t="s">
        <v>2244</v>
      </c>
      <c r="F976" s="834">
        <v>0</v>
      </c>
      <c r="G976" s="834">
        <v>18096</v>
      </c>
      <c r="H976" s="834">
        <v>18096</v>
      </c>
      <c r="I976" s="834">
        <v>0</v>
      </c>
      <c r="J976" s="834">
        <v>0</v>
      </c>
      <c r="K976" s="834">
        <v>0</v>
      </c>
      <c r="L976" s="834">
        <v>18096</v>
      </c>
    </row>
    <row r="979" spans="1:12" x14ac:dyDescent="0.2">
      <c r="A979" s="831" t="s">
        <v>2492</v>
      </c>
      <c r="C979" s="831" t="s">
        <v>2490</v>
      </c>
    </row>
    <row r="980" spans="1:12" x14ac:dyDescent="0.2">
      <c r="A980" s="832" t="s">
        <v>2257</v>
      </c>
      <c r="B980" s="832" t="s">
        <v>455</v>
      </c>
      <c r="F980" s="833">
        <v>0</v>
      </c>
      <c r="G980" s="833">
        <v>102592454.93000001</v>
      </c>
      <c r="H980" s="833">
        <v>102592454.93000001</v>
      </c>
      <c r="I980" s="833">
        <v>102592454.93000001</v>
      </c>
      <c r="J980" s="833">
        <v>102592454.93000001</v>
      </c>
      <c r="K980" s="833">
        <v>102592454.93000001</v>
      </c>
      <c r="L980" s="833">
        <v>0</v>
      </c>
    </row>
    <row r="981" spans="1:12" x14ac:dyDescent="0.2">
      <c r="A981" s="832" t="s">
        <v>2246</v>
      </c>
      <c r="B981" s="832" t="s">
        <v>462</v>
      </c>
      <c r="F981" s="833">
        <v>0</v>
      </c>
      <c r="G981" s="833">
        <v>3124135.32</v>
      </c>
      <c r="H981" s="833">
        <v>3124135.32</v>
      </c>
      <c r="I981" s="833">
        <v>0</v>
      </c>
      <c r="J981" s="833">
        <v>0</v>
      </c>
      <c r="K981" s="833">
        <v>0</v>
      </c>
      <c r="L981" s="833">
        <v>3124135.32</v>
      </c>
    </row>
    <row r="982" spans="1:12" x14ac:dyDescent="0.2">
      <c r="A982" s="832" t="s">
        <v>2258</v>
      </c>
      <c r="B982" s="832" t="s">
        <v>493</v>
      </c>
      <c r="F982" s="833">
        <v>0</v>
      </c>
      <c r="G982" s="833">
        <v>136697741.56</v>
      </c>
      <c r="H982" s="833">
        <v>136697741.56</v>
      </c>
      <c r="I982" s="833">
        <v>136697741.56</v>
      </c>
      <c r="J982" s="833">
        <v>136697741.56</v>
      </c>
      <c r="K982" s="833">
        <v>136697741.56</v>
      </c>
      <c r="L982" s="833">
        <v>0</v>
      </c>
    </row>
    <row r="983" spans="1:12" x14ac:dyDescent="0.2">
      <c r="A983" s="832" t="s">
        <v>2259</v>
      </c>
      <c r="B983" s="832" t="s">
        <v>500</v>
      </c>
      <c r="F983" s="833">
        <v>0</v>
      </c>
      <c r="G983" s="833">
        <v>136982801.43000001</v>
      </c>
      <c r="H983" s="833">
        <v>136982801.43000001</v>
      </c>
      <c r="I983" s="833">
        <v>136982801.43000001</v>
      </c>
      <c r="J983" s="833">
        <v>136982801.43000001</v>
      </c>
      <c r="K983" s="833">
        <v>136982801.43000001</v>
      </c>
      <c r="L983" s="833">
        <v>0</v>
      </c>
    </row>
    <row r="984" spans="1:12" x14ac:dyDescent="0.2">
      <c r="A984" s="832" t="s">
        <v>2253</v>
      </c>
      <c r="B984" s="832" t="s">
        <v>501</v>
      </c>
      <c r="F984" s="833">
        <v>0</v>
      </c>
      <c r="G984" s="833">
        <v>553842.06999999995</v>
      </c>
      <c r="H984" s="833">
        <v>553842.06999999995</v>
      </c>
      <c r="I984" s="833">
        <v>553842.06999999995</v>
      </c>
      <c r="J984" s="833">
        <v>553842.06999999995</v>
      </c>
      <c r="K984" s="833">
        <v>553842.06999999995</v>
      </c>
      <c r="L984" s="833">
        <v>0</v>
      </c>
    </row>
    <row r="985" spans="1:12" x14ac:dyDescent="0.2">
      <c r="E985" s="829" t="s">
        <v>2244</v>
      </c>
      <c r="F985" s="834">
        <v>0</v>
      </c>
      <c r="G985" s="834">
        <v>379950975.31</v>
      </c>
      <c r="H985" s="834">
        <v>379950975.31</v>
      </c>
      <c r="I985" s="834">
        <v>376826839.99000001</v>
      </c>
      <c r="J985" s="834">
        <v>376826839.99000001</v>
      </c>
      <c r="K985" s="834">
        <v>376826839.99000001</v>
      </c>
      <c r="L985" s="834">
        <v>3124135.32</v>
      </c>
    </row>
    <row r="988" spans="1:12" x14ac:dyDescent="0.2">
      <c r="A988" s="831" t="s">
        <v>2493</v>
      </c>
      <c r="C988" s="831" t="s">
        <v>2490</v>
      </c>
    </row>
    <row r="989" spans="1:12" x14ac:dyDescent="0.2">
      <c r="A989" s="832" t="s">
        <v>2257</v>
      </c>
      <c r="B989" s="832" t="s">
        <v>455</v>
      </c>
      <c r="F989" s="833">
        <v>0</v>
      </c>
      <c r="G989" s="833">
        <v>280158748.19</v>
      </c>
      <c r="H989" s="833">
        <v>280158748.19</v>
      </c>
      <c r="I989" s="833">
        <v>195943556.25</v>
      </c>
      <c r="J989" s="833">
        <v>195943556.25</v>
      </c>
      <c r="K989" s="833">
        <v>172556265.78999999</v>
      </c>
      <c r="L989" s="833">
        <v>84215191.939999998</v>
      </c>
    </row>
    <row r="990" spans="1:12" x14ac:dyDescent="0.2">
      <c r="A990" s="832" t="s">
        <v>2246</v>
      </c>
      <c r="B990" s="832" t="s">
        <v>462</v>
      </c>
      <c r="F990" s="833">
        <v>983702295</v>
      </c>
      <c r="G990" s="833">
        <v>-975784641.48000002</v>
      </c>
      <c r="H990" s="833">
        <v>7917653.5199999996</v>
      </c>
      <c r="I990" s="833">
        <v>0</v>
      </c>
      <c r="J990" s="833">
        <v>0</v>
      </c>
      <c r="K990" s="833">
        <v>0</v>
      </c>
      <c r="L990" s="833">
        <v>7917653.5199999996</v>
      </c>
    </row>
    <row r="991" spans="1:12" x14ac:dyDescent="0.2">
      <c r="A991" s="832" t="s">
        <v>2258</v>
      </c>
      <c r="B991" s="832" t="s">
        <v>493</v>
      </c>
      <c r="F991" s="833">
        <v>0</v>
      </c>
      <c r="G991" s="833">
        <v>153208038.22999999</v>
      </c>
      <c r="H991" s="833">
        <v>153208038.22999999</v>
      </c>
      <c r="I991" s="833">
        <v>117290867.94</v>
      </c>
      <c r="J991" s="833">
        <v>117290867.94</v>
      </c>
      <c r="K991" s="833">
        <v>87806335.030000001</v>
      </c>
      <c r="L991" s="833">
        <v>35917170.289999999</v>
      </c>
    </row>
    <row r="992" spans="1:12" x14ac:dyDescent="0.2">
      <c r="A992" s="832" t="s">
        <v>2259</v>
      </c>
      <c r="B992" s="832" t="s">
        <v>500</v>
      </c>
      <c r="F992" s="833">
        <v>0</v>
      </c>
      <c r="G992" s="833">
        <v>316348155.43000001</v>
      </c>
      <c r="H992" s="833">
        <v>316348155.43000001</v>
      </c>
      <c r="I992" s="833">
        <v>229668829.96000001</v>
      </c>
      <c r="J992" s="833">
        <v>229668829.96000001</v>
      </c>
      <c r="K992" s="833">
        <v>149458310.03</v>
      </c>
      <c r="L992" s="833">
        <v>86679325.469999999</v>
      </c>
    </row>
    <row r="993" spans="1:12" x14ac:dyDescent="0.2">
      <c r="A993" s="832" t="s">
        <v>2253</v>
      </c>
      <c r="B993" s="832" t="s">
        <v>501</v>
      </c>
      <c r="F993" s="833">
        <v>0</v>
      </c>
      <c r="G993" s="833">
        <v>96782249.680000007</v>
      </c>
      <c r="H993" s="833">
        <v>96782249.680000007</v>
      </c>
      <c r="I993" s="833">
        <v>80786248.219999999</v>
      </c>
      <c r="J993" s="833">
        <v>80786248.219999999</v>
      </c>
      <c r="K993" s="833">
        <v>53550654.159999996</v>
      </c>
      <c r="L993" s="833">
        <v>15996001.460000001</v>
      </c>
    </row>
    <row r="994" spans="1:12" x14ac:dyDescent="0.2">
      <c r="A994" s="832" t="s">
        <v>2254</v>
      </c>
      <c r="B994" s="832" t="s">
        <v>524</v>
      </c>
      <c r="F994" s="833">
        <v>0</v>
      </c>
      <c r="G994" s="833">
        <v>9150851.6600000001</v>
      </c>
      <c r="H994" s="833">
        <v>9150851.6600000001</v>
      </c>
      <c r="I994" s="833">
        <v>9150851.6600000001</v>
      </c>
      <c r="J994" s="833">
        <v>9150851.6600000001</v>
      </c>
      <c r="K994" s="833">
        <v>0</v>
      </c>
      <c r="L994" s="833">
        <v>0</v>
      </c>
    </row>
    <row r="995" spans="1:12" x14ac:dyDescent="0.2">
      <c r="A995" s="832" t="s">
        <v>2381</v>
      </c>
      <c r="B995" s="832" t="s">
        <v>560</v>
      </c>
      <c r="F995" s="833">
        <v>0</v>
      </c>
      <c r="G995" s="833">
        <v>120136598.29000001</v>
      </c>
      <c r="H995" s="833">
        <v>120136598.29000001</v>
      </c>
      <c r="I995" s="833">
        <v>120136598.29000001</v>
      </c>
      <c r="J995" s="833">
        <v>120136598.29000001</v>
      </c>
      <c r="K995" s="833">
        <v>120136598.29000001</v>
      </c>
      <c r="L995" s="833">
        <v>0</v>
      </c>
    </row>
    <row r="996" spans="1:12" x14ac:dyDescent="0.2">
      <c r="E996" s="829" t="s">
        <v>2244</v>
      </c>
      <c r="F996" s="834">
        <v>983702295</v>
      </c>
      <c r="G996" s="834">
        <v>0</v>
      </c>
      <c r="H996" s="834">
        <v>983702295</v>
      </c>
      <c r="I996" s="834">
        <v>752976952.32000005</v>
      </c>
      <c r="J996" s="834">
        <v>752976952.32000005</v>
      </c>
      <c r="K996" s="834">
        <v>583508163.29999995</v>
      </c>
      <c r="L996" s="834">
        <v>230725342.68000001</v>
      </c>
    </row>
    <row r="999" spans="1:12" x14ac:dyDescent="0.2">
      <c r="A999" s="831" t="s">
        <v>2494</v>
      </c>
      <c r="C999" s="831" t="s">
        <v>2495</v>
      </c>
    </row>
    <row r="1000" spans="1:12" x14ac:dyDescent="0.2">
      <c r="A1000" s="832" t="s">
        <v>2257</v>
      </c>
      <c r="B1000" s="832" t="s">
        <v>455</v>
      </c>
      <c r="F1000" s="833">
        <v>0</v>
      </c>
      <c r="G1000" s="833">
        <v>2991559.7</v>
      </c>
      <c r="H1000" s="833">
        <v>2991559.7</v>
      </c>
      <c r="I1000" s="833">
        <v>0</v>
      </c>
      <c r="J1000" s="833">
        <v>0</v>
      </c>
      <c r="K1000" s="833">
        <v>0</v>
      </c>
      <c r="L1000" s="833">
        <v>2991559.7</v>
      </c>
    </row>
    <row r="1001" spans="1:12" x14ac:dyDescent="0.2">
      <c r="A1001" s="832" t="s">
        <v>2246</v>
      </c>
      <c r="B1001" s="832" t="s">
        <v>462</v>
      </c>
      <c r="F1001" s="833">
        <v>0</v>
      </c>
      <c r="G1001" s="833">
        <v>165.39</v>
      </c>
      <c r="H1001" s="833">
        <v>165.39</v>
      </c>
      <c r="I1001" s="833">
        <v>0</v>
      </c>
      <c r="J1001" s="833">
        <v>0</v>
      </c>
      <c r="K1001" s="833">
        <v>0</v>
      </c>
      <c r="L1001" s="833">
        <v>165.39</v>
      </c>
    </row>
    <row r="1002" spans="1:12" x14ac:dyDescent="0.2">
      <c r="A1002" s="832" t="s">
        <v>2258</v>
      </c>
      <c r="B1002" s="832" t="s">
        <v>493</v>
      </c>
      <c r="F1002" s="833">
        <v>0</v>
      </c>
      <c r="G1002" s="833">
        <v>7826525.1299999999</v>
      </c>
      <c r="H1002" s="833">
        <v>7826525.1299999999</v>
      </c>
      <c r="I1002" s="833">
        <v>2561064.0099999998</v>
      </c>
      <c r="J1002" s="833">
        <v>2561064.0099999998</v>
      </c>
      <c r="K1002" s="833">
        <v>599571.31000000006</v>
      </c>
      <c r="L1002" s="833">
        <v>5265461.12</v>
      </c>
    </row>
    <row r="1003" spans="1:12" x14ac:dyDescent="0.2">
      <c r="A1003" s="832" t="s">
        <v>2259</v>
      </c>
      <c r="B1003" s="832" t="s">
        <v>500</v>
      </c>
      <c r="F1003" s="833">
        <v>0</v>
      </c>
      <c r="G1003" s="833">
        <v>1996000</v>
      </c>
      <c r="H1003" s="833">
        <v>1996000</v>
      </c>
      <c r="I1003" s="833">
        <v>1002018.87</v>
      </c>
      <c r="J1003" s="833">
        <v>1002018.87</v>
      </c>
      <c r="K1003" s="833">
        <v>0</v>
      </c>
      <c r="L1003" s="833">
        <v>993981.13</v>
      </c>
    </row>
    <row r="1004" spans="1:12" x14ac:dyDescent="0.2">
      <c r="E1004" s="829" t="s">
        <v>2244</v>
      </c>
      <c r="F1004" s="834">
        <v>0</v>
      </c>
      <c r="G1004" s="834">
        <v>12814250.220000001</v>
      </c>
      <c r="H1004" s="834">
        <v>12814250.220000001</v>
      </c>
      <c r="I1004" s="834">
        <v>3563082.88</v>
      </c>
      <c r="J1004" s="834">
        <v>3563082.88</v>
      </c>
      <c r="K1004" s="834">
        <v>599571.31000000006</v>
      </c>
      <c r="L1004" s="834">
        <v>9251167.3399999999</v>
      </c>
    </row>
    <row r="1007" spans="1:12" x14ac:dyDescent="0.2">
      <c r="A1007" s="831" t="s">
        <v>2496</v>
      </c>
      <c r="C1007" s="831" t="s">
        <v>2497</v>
      </c>
    </row>
    <row r="1008" spans="1:12" x14ac:dyDescent="0.2">
      <c r="A1008" s="832" t="s">
        <v>2351</v>
      </c>
      <c r="B1008" s="832" t="s">
        <v>559</v>
      </c>
      <c r="F1008" s="833">
        <v>7131745570</v>
      </c>
      <c r="G1008" s="833">
        <v>0</v>
      </c>
      <c r="H1008" s="833">
        <v>7131745570</v>
      </c>
      <c r="I1008" s="833">
        <v>7131745570</v>
      </c>
      <c r="J1008" s="833">
        <v>7131745570</v>
      </c>
      <c r="K1008" s="833">
        <v>7131745570</v>
      </c>
      <c r="L1008" s="833">
        <v>0</v>
      </c>
    </row>
    <row r="1009" spans="1:12" x14ac:dyDescent="0.2">
      <c r="E1009" s="829" t="s">
        <v>2244</v>
      </c>
      <c r="F1009" s="834">
        <v>7131745570</v>
      </c>
      <c r="G1009" s="834">
        <v>0</v>
      </c>
      <c r="H1009" s="834">
        <v>7131745570</v>
      </c>
      <c r="I1009" s="834">
        <v>7131745570</v>
      </c>
      <c r="J1009" s="834">
        <v>7131745570</v>
      </c>
      <c r="K1009" s="834">
        <v>7131745570</v>
      </c>
      <c r="L1009" s="834">
        <v>0</v>
      </c>
    </row>
    <row r="1012" spans="1:12" x14ac:dyDescent="0.2">
      <c r="A1012" s="831" t="s">
        <v>2498</v>
      </c>
      <c r="C1012" s="831" t="s">
        <v>2499</v>
      </c>
    </row>
    <row r="1013" spans="1:12" x14ac:dyDescent="0.2">
      <c r="A1013" s="832" t="s">
        <v>2351</v>
      </c>
      <c r="B1013" s="832" t="s">
        <v>559</v>
      </c>
      <c r="F1013" s="833">
        <v>0</v>
      </c>
      <c r="G1013" s="833">
        <v>704168.75</v>
      </c>
      <c r="H1013" s="833">
        <v>704168.75</v>
      </c>
      <c r="I1013" s="833">
        <v>704168.75</v>
      </c>
      <c r="J1013" s="833">
        <v>704168.75</v>
      </c>
      <c r="K1013" s="833">
        <v>704168.75</v>
      </c>
      <c r="L1013" s="833">
        <v>0</v>
      </c>
    </row>
    <row r="1014" spans="1:12" x14ac:dyDescent="0.2">
      <c r="E1014" s="829" t="s">
        <v>2244</v>
      </c>
      <c r="F1014" s="834">
        <v>0</v>
      </c>
      <c r="G1014" s="834">
        <v>704168.75</v>
      </c>
      <c r="H1014" s="834">
        <v>704168.75</v>
      </c>
      <c r="I1014" s="834">
        <v>704168.75</v>
      </c>
      <c r="J1014" s="834">
        <v>704168.75</v>
      </c>
      <c r="K1014" s="834">
        <v>704168.75</v>
      </c>
      <c r="L1014" s="834">
        <v>0</v>
      </c>
    </row>
    <row r="1017" spans="1:12" x14ac:dyDescent="0.2">
      <c r="A1017" s="831" t="s">
        <v>2500</v>
      </c>
      <c r="C1017" s="831" t="s">
        <v>2501</v>
      </c>
    </row>
    <row r="1018" spans="1:12" x14ac:dyDescent="0.2">
      <c r="A1018" s="832" t="s">
        <v>2351</v>
      </c>
      <c r="B1018" s="832" t="s">
        <v>559</v>
      </c>
      <c r="F1018" s="833">
        <v>2749536223</v>
      </c>
      <c r="G1018" s="833">
        <v>-6780087</v>
      </c>
      <c r="H1018" s="833">
        <v>2742756136</v>
      </c>
      <c r="I1018" s="833">
        <v>2742756136</v>
      </c>
      <c r="J1018" s="833">
        <v>2742756136</v>
      </c>
      <c r="K1018" s="833">
        <v>2742756136</v>
      </c>
      <c r="L1018" s="833">
        <v>0</v>
      </c>
    </row>
    <row r="1019" spans="1:12" x14ac:dyDescent="0.2">
      <c r="E1019" s="829" t="s">
        <v>2244</v>
      </c>
      <c r="F1019" s="834">
        <v>2749536223</v>
      </c>
      <c r="G1019" s="834">
        <v>-6780087</v>
      </c>
      <c r="H1019" s="834">
        <v>2742756136</v>
      </c>
      <c r="I1019" s="834">
        <v>2742756136</v>
      </c>
      <c r="J1019" s="834">
        <v>2742756136</v>
      </c>
      <c r="K1019" s="834">
        <v>2742756136</v>
      </c>
      <c r="L1019" s="834">
        <v>0</v>
      </c>
    </row>
    <row r="1022" spans="1:12" x14ac:dyDescent="0.2">
      <c r="A1022" s="831" t="s">
        <v>2502</v>
      </c>
      <c r="C1022" s="831" t="s">
        <v>2503</v>
      </c>
    </row>
    <row r="1023" spans="1:12" x14ac:dyDescent="0.2">
      <c r="A1023" s="832" t="s">
        <v>2351</v>
      </c>
      <c r="B1023" s="832" t="s">
        <v>559</v>
      </c>
      <c r="F1023" s="833">
        <v>0</v>
      </c>
      <c r="G1023" s="833">
        <v>58474.080000000002</v>
      </c>
      <c r="H1023" s="833">
        <v>58474.080000000002</v>
      </c>
      <c r="I1023" s="833">
        <v>58474.080000000002</v>
      </c>
      <c r="J1023" s="833">
        <v>58474.080000000002</v>
      </c>
      <c r="K1023" s="833">
        <v>58474.080000000002</v>
      </c>
      <c r="L1023" s="833">
        <v>0</v>
      </c>
    </row>
    <row r="1024" spans="1:12" x14ac:dyDescent="0.2">
      <c r="E1024" s="829" t="s">
        <v>2244</v>
      </c>
      <c r="F1024" s="834">
        <v>0</v>
      </c>
      <c r="G1024" s="834">
        <v>58474.080000000002</v>
      </c>
      <c r="H1024" s="834">
        <v>58474.080000000002</v>
      </c>
      <c r="I1024" s="834">
        <v>58474.080000000002</v>
      </c>
      <c r="J1024" s="834">
        <v>58474.080000000002</v>
      </c>
      <c r="K1024" s="834">
        <v>58474.080000000002</v>
      </c>
      <c r="L1024" s="834">
        <v>0</v>
      </c>
    </row>
    <row r="1027" spans="1:12" x14ac:dyDescent="0.2">
      <c r="A1027" s="831" t="s">
        <v>2504</v>
      </c>
      <c r="C1027" s="831" t="s">
        <v>2505</v>
      </c>
    </row>
    <row r="1028" spans="1:12" x14ac:dyDescent="0.2">
      <c r="A1028" s="832" t="s">
        <v>2246</v>
      </c>
      <c r="B1028" s="832" t="s">
        <v>462</v>
      </c>
      <c r="F1028" s="833">
        <v>634075118</v>
      </c>
      <c r="G1028" s="833">
        <v>-634075027.86000001</v>
      </c>
      <c r="H1028" s="833">
        <v>90.14</v>
      </c>
      <c r="I1028" s="833">
        <v>0</v>
      </c>
      <c r="J1028" s="833">
        <v>0</v>
      </c>
      <c r="K1028" s="833">
        <v>0</v>
      </c>
      <c r="L1028" s="833">
        <v>90.14</v>
      </c>
    </row>
    <row r="1029" spans="1:12" x14ac:dyDescent="0.2">
      <c r="A1029" s="832" t="s">
        <v>2303</v>
      </c>
      <c r="B1029" s="832" t="s">
        <v>526</v>
      </c>
      <c r="F1029" s="833">
        <v>0</v>
      </c>
      <c r="G1029" s="833">
        <v>632725161.86000001</v>
      </c>
      <c r="H1029" s="833">
        <v>632725161.86000001</v>
      </c>
      <c r="I1029" s="833">
        <v>632725161.86000001</v>
      </c>
      <c r="J1029" s="833">
        <v>632725161.86000001</v>
      </c>
      <c r="K1029" s="833">
        <v>632725161.25</v>
      </c>
      <c r="L1029" s="833">
        <v>0</v>
      </c>
    </row>
    <row r="1030" spans="1:12" x14ac:dyDescent="0.2">
      <c r="E1030" s="829" t="s">
        <v>2244</v>
      </c>
      <c r="F1030" s="834">
        <v>634075118</v>
      </c>
      <c r="G1030" s="834">
        <v>-1349866</v>
      </c>
      <c r="H1030" s="834">
        <v>632725252</v>
      </c>
      <c r="I1030" s="834">
        <v>632725161.86000001</v>
      </c>
      <c r="J1030" s="834">
        <v>632725161.86000001</v>
      </c>
      <c r="K1030" s="834">
        <v>632725161.25</v>
      </c>
      <c r="L1030" s="834">
        <v>90.14</v>
      </c>
    </row>
    <row r="1033" spans="1:12" x14ac:dyDescent="0.2">
      <c r="A1033" s="831" t="s">
        <v>2506</v>
      </c>
      <c r="C1033" s="831" t="s">
        <v>2507</v>
      </c>
    </row>
    <row r="1034" spans="1:12" x14ac:dyDescent="0.2">
      <c r="A1034" s="832" t="s">
        <v>2303</v>
      </c>
      <c r="B1034" s="832" t="s">
        <v>526</v>
      </c>
      <c r="F1034" s="833">
        <v>0</v>
      </c>
      <c r="G1034" s="833">
        <v>4096531.1</v>
      </c>
      <c r="H1034" s="833">
        <v>4096531.1</v>
      </c>
      <c r="I1034" s="833">
        <v>4096531.1</v>
      </c>
      <c r="J1034" s="833">
        <v>4096531.1</v>
      </c>
      <c r="K1034" s="833">
        <v>4096531.1</v>
      </c>
      <c r="L1034" s="833">
        <v>0</v>
      </c>
    </row>
    <row r="1035" spans="1:12" x14ac:dyDescent="0.2">
      <c r="E1035" s="829" t="s">
        <v>2244</v>
      </c>
      <c r="F1035" s="834">
        <v>0</v>
      </c>
      <c r="G1035" s="834">
        <v>4096531.1</v>
      </c>
      <c r="H1035" s="834">
        <v>4096531.1</v>
      </c>
      <c r="I1035" s="834">
        <v>4096531.1</v>
      </c>
      <c r="J1035" s="834">
        <v>4096531.1</v>
      </c>
      <c r="K1035" s="834">
        <v>4096531.1</v>
      </c>
      <c r="L1035" s="834">
        <v>0</v>
      </c>
    </row>
    <row r="1038" spans="1:12" x14ac:dyDescent="0.2">
      <c r="A1038" s="831" t="s">
        <v>2508</v>
      </c>
      <c r="C1038" s="831" t="s">
        <v>2509</v>
      </c>
    </row>
    <row r="1039" spans="1:12" x14ac:dyDescent="0.2">
      <c r="A1039" s="832" t="s">
        <v>2246</v>
      </c>
      <c r="B1039" s="832" t="s">
        <v>462</v>
      </c>
      <c r="F1039" s="833">
        <v>0</v>
      </c>
      <c r="G1039" s="833">
        <v>3026.31</v>
      </c>
      <c r="H1039" s="833">
        <v>3026.31</v>
      </c>
      <c r="I1039" s="833">
        <v>0</v>
      </c>
      <c r="J1039" s="833">
        <v>0</v>
      </c>
      <c r="K1039" s="833">
        <v>0</v>
      </c>
      <c r="L1039" s="833">
        <v>3026.31</v>
      </c>
    </row>
    <row r="1040" spans="1:12" x14ac:dyDescent="0.2">
      <c r="E1040" s="829" t="s">
        <v>2244</v>
      </c>
      <c r="F1040" s="834">
        <v>0</v>
      </c>
      <c r="G1040" s="834">
        <v>3026.31</v>
      </c>
      <c r="H1040" s="834">
        <v>3026.31</v>
      </c>
      <c r="I1040" s="834">
        <v>0</v>
      </c>
      <c r="J1040" s="834">
        <v>0</v>
      </c>
      <c r="K1040" s="834">
        <v>0</v>
      </c>
      <c r="L1040" s="834">
        <v>3026.31</v>
      </c>
    </row>
    <row r="1043" spans="1:12" x14ac:dyDescent="0.2">
      <c r="A1043" s="831" t="s">
        <v>2510</v>
      </c>
      <c r="C1043" s="831" t="s">
        <v>2509</v>
      </c>
    </row>
    <row r="1044" spans="1:12" x14ac:dyDescent="0.2">
      <c r="A1044" s="832" t="s">
        <v>2257</v>
      </c>
      <c r="B1044" s="832" t="s">
        <v>455</v>
      </c>
      <c r="F1044" s="833">
        <v>0</v>
      </c>
      <c r="G1044" s="833">
        <v>45771429.219999999</v>
      </c>
      <c r="H1044" s="833">
        <v>45771429.219999999</v>
      </c>
      <c r="I1044" s="833">
        <v>45771429.219999999</v>
      </c>
      <c r="J1044" s="833">
        <v>45771429.219999999</v>
      </c>
      <c r="K1044" s="833">
        <v>45771429.219999999</v>
      </c>
      <c r="L1044" s="833">
        <v>0</v>
      </c>
    </row>
    <row r="1045" spans="1:12" x14ac:dyDescent="0.2">
      <c r="A1045" s="832" t="s">
        <v>2246</v>
      </c>
      <c r="B1045" s="832" t="s">
        <v>462</v>
      </c>
      <c r="F1045" s="833">
        <v>0</v>
      </c>
      <c r="G1045" s="833">
        <v>1088048.46</v>
      </c>
      <c r="H1045" s="833">
        <v>1088048.46</v>
      </c>
      <c r="I1045" s="833">
        <v>0</v>
      </c>
      <c r="J1045" s="833">
        <v>0</v>
      </c>
      <c r="K1045" s="833">
        <v>0</v>
      </c>
      <c r="L1045" s="833">
        <v>1088048.46</v>
      </c>
    </row>
    <row r="1046" spans="1:12" x14ac:dyDescent="0.2">
      <c r="A1046" s="832" t="s">
        <v>2335</v>
      </c>
      <c r="B1046" s="832" t="s">
        <v>518</v>
      </c>
      <c r="F1046" s="833">
        <v>0</v>
      </c>
      <c r="G1046" s="833">
        <v>1233796.3</v>
      </c>
      <c r="H1046" s="833">
        <v>1233796.3</v>
      </c>
      <c r="I1046" s="833">
        <v>1233796.3</v>
      </c>
      <c r="J1046" s="833">
        <v>1233796.3</v>
      </c>
      <c r="K1046" s="833">
        <v>1233796.3</v>
      </c>
      <c r="L1046" s="833">
        <v>0</v>
      </c>
    </row>
    <row r="1047" spans="1:12" x14ac:dyDescent="0.2">
      <c r="E1047" s="829" t="s">
        <v>2244</v>
      </c>
      <c r="F1047" s="834">
        <v>0</v>
      </c>
      <c r="G1047" s="834">
        <v>48093273.979999997</v>
      </c>
      <c r="H1047" s="834">
        <v>48093273.979999997</v>
      </c>
      <c r="I1047" s="834">
        <v>47005225.520000003</v>
      </c>
      <c r="J1047" s="834">
        <v>47005225.520000003</v>
      </c>
      <c r="K1047" s="834">
        <v>47005225.520000003</v>
      </c>
      <c r="L1047" s="834">
        <v>1088048.46</v>
      </c>
    </row>
    <row r="1050" spans="1:12" x14ac:dyDescent="0.2">
      <c r="A1050" s="831" t="s">
        <v>2511</v>
      </c>
      <c r="C1050" s="831" t="s">
        <v>2509</v>
      </c>
    </row>
    <row r="1051" spans="1:12" x14ac:dyDescent="0.2">
      <c r="A1051" s="832" t="s">
        <v>2257</v>
      </c>
      <c r="B1051" s="832" t="s">
        <v>455</v>
      </c>
      <c r="F1051" s="833">
        <v>0</v>
      </c>
      <c r="G1051" s="833">
        <v>124441094.91</v>
      </c>
      <c r="H1051" s="833">
        <v>124441094.91</v>
      </c>
      <c r="I1051" s="833">
        <v>52511563.18</v>
      </c>
      <c r="J1051" s="833">
        <v>52511563.18</v>
      </c>
      <c r="K1051" s="833">
        <v>42707448.060000002</v>
      </c>
      <c r="L1051" s="833">
        <v>71929531.730000004</v>
      </c>
    </row>
    <row r="1052" spans="1:12" x14ac:dyDescent="0.2">
      <c r="A1052" s="832" t="s">
        <v>2246</v>
      </c>
      <c r="B1052" s="832" t="s">
        <v>462</v>
      </c>
      <c r="F1052" s="833">
        <v>396527804</v>
      </c>
      <c r="G1052" s="833">
        <v>-223455451.41999999</v>
      </c>
      <c r="H1052" s="833">
        <v>173072352.58000001</v>
      </c>
      <c r="I1052" s="833">
        <v>0</v>
      </c>
      <c r="J1052" s="833">
        <v>0</v>
      </c>
      <c r="K1052" s="833">
        <v>0</v>
      </c>
      <c r="L1052" s="833">
        <v>173072352.58000001</v>
      </c>
    </row>
    <row r="1053" spans="1:12" x14ac:dyDescent="0.2">
      <c r="A1053" s="832" t="s">
        <v>2335</v>
      </c>
      <c r="B1053" s="832" t="s">
        <v>518</v>
      </c>
      <c r="F1053" s="833">
        <v>0</v>
      </c>
      <c r="G1053" s="833">
        <v>97211599.219999999</v>
      </c>
      <c r="H1053" s="833">
        <v>97211599.219999999</v>
      </c>
      <c r="I1053" s="833">
        <v>97211599.219999999</v>
      </c>
      <c r="J1053" s="833">
        <v>97211599.219999999</v>
      </c>
      <c r="K1053" s="833">
        <v>97211599.219999999</v>
      </c>
      <c r="L1053" s="833">
        <v>0</v>
      </c>
    </row>
    <row r="1054" spans="1:12" x14ac:dyDescent="0.2">
      <c r="A1054" s="832" t="s">
        <v>2381</v>
      </c>
      <c r="B1054" s="832" t="s">
        <v>560</v>
      </c>
      <c r="F1054" s="833">
        <v>0</v>
      </c>
      <c r="G1054" s="833">
        <v>10806316.289999999</v>
      </c>
      <c r="H1054" s="833">
        <v>10806316.289999999</v>
      </c>
      <c r="I1054" s="833">
        <v>10806316.289999999</v>
      </c>
      <c r="J1054" s="833">
        <v>10806316.289999999</v>
      </c>
      <c r="K1054" s="833">
        <v>10806316.289999999</v>
      </c>
      <c r="L1054" s="833">
        <v>0</v>
      </c>
    </row>
    <row r="1055" spans="1:12" x14ac:dyDescent="0.2">
      <c r="E1055" s="829" t="s">
        <v>2244</v>
      </c>
      <c r="F1055" s="834">
        <v>396527804</v>
      </c>
      <c r="G1055" s="834">
        <v>9003559</v>
      </c>
      <c r="H1055" s="834">
        <v>405531363</v>
      </c>
      <c r="I1055" s="834">
        <v>160529478.69</v>
      </c>
      <c r="J1055" s="834">
        <v>160529478.69</v>
      </c>
      <c r="K1055" s="834">
        <v>150725363.56999999</v>
      </c>
      <c r="L1055" s="834">
        <v>245001884.31</v>
      </c>
    </row>
    <row r="1058" spans="1:12" x14ac:dyDescent="0.2">
      <c r="A1058" s="831" t="s">
        <v>2512</v>
      </c>
      <c r="C1058" s="831" t="s">
        <v>2513</v>
      </c>
    </row>
    <row r="1059" spans="1:12" x14ac:dyDescent="0.2">
      <c r="A1059" s="832" t="s">
        <v>2246</v>
      </c>
      <c r="B1059" s="832" t="s">
        <v>462</v>
      </c>
      <c r="F1059" s="833">
        <v>0</v>
      </c>
      <c r="G1059" s="833">
        <v>804906.05</v>
      </c>
      <c r="H1059" s="833">
        <v>804906.05</v>
      </c>
      <c r="I1059" s="833">
        <v>0</v>
      </c>
      <c r="J1059" s="833">
        <v>0</v>
      </c>
      <c r="K1059" s="833">
        <v>0</v>
      </c>
      <c r="L1059" s="833">
        <v>804906.05</v>
      </c>
    </row>
    <row r="1060" spans="1:12" x14ac:dyDescent="0.2">
      <c r="A1060" s="832" t="s">
        <v>2335</v>
      </c>
      <c r="B1060" s="832" t="s">
        <v>518</v>
      </c>
      <c r="F1060" s="833">
        <v>0</v>
      </c>
      <c r="G1060" s="833">
        <v>1362857.02</v>
      </c>
      <c r="H1060" s="833">
        <v>1362857.02</v>
      </c>
      <c r="I1060" s="833">
        <v>835932.62</v>
      </c>
      <c r="J1060" s="833">
        <v>835932.62</v>
      </c>
      <c r="K1060" s="833">
        <v>835932.62</v>
      </c>
      <c r="L1060" s="833">
        <v>526924.4</v>
      </c>
    </row>
    <row r="1061" spans="1:12" x14ac:dyDescent="0.2">
      <c r="E1061" s="829" t="s">
        <v>2244</v>
      </c>
      <c r="F1061" s="834">
        <v>0</v>
      </c>
      <c r="G1061" s="834">
        <v>2167763.0699999998</v>
      </c>
      <c r="H1061" s="834">
        <v>2167763.0699999998</v>
      </c>
      <c r="I1061" s="834">
        <v>835932.62</v>
      </c>
      <c r="J1061" s="834">
        <v>835932.62</v>
      </c>
      <c r="K1061" s="834">
        <v>835932.62</v>
      </c>
      <c r="L1061" s="834">
        <v>1331830.45</v>
      </c>
    </row>
    <row r="1064" spans="1:12" x14ac:dyDescent="0.2">
      <c r="A1064" s="831" t="s">
        <v>2514</v>
      </c>
      <c r="C1064" s="831" t="s">
        <v>2513</v>
      </c>
    </row>
    <row r="1065" spans="1:12" x14ac:dyDescent="0.2">
      <c r="A1065" s="832" t="s">
        <v>2257</v>
      </c>
      <c r="B1065" s="832" t="s">
        <v>455</v>
      </c>
      <c r="F1065" s="833">
        <v>0</v>
      </c>
      <c r="G1065" s="833">
        <v>22520724.34</v>
      </c>
      <c r="H1065" s="833">
        <v>22520724.34</v>
      </c>
      <c r="I1065" s="833">
        <v>21420005.620000001</v>
      </c>
      <c r="J1065" s="833">
        <v>21420005.620000001</v>
      </c>
      <c r="K1065" s="833">
        <v>21276603.93</v>
      </c>
      <c r="L1065" s="833">
        <v>1100718.72</v>
      </c>
    </row>
    <row r="1066" spans="1:12" x14ac:dyDescent="0.2">
      <c r="A1066" s="832" t="s">
        <v>2246</v>
      </c>
      <c r="B1066" s="832" t="s">
        <v>462</v>
      </c>
      <c r="F1066" s="833">
        <v>0</v>
      </c>
      <c r="G1066" s="833">
        <v>538792.97</v>
      </c>
      <c r="H1066" s="833">
        <v>538792.97</v>
      </c>
      <c r="I1066" s="833">
        <v>0</v>
      </c>
      <c r="J1066" s="833">
        <v>0</v>
      </c>
      <c r="K1066" s="833">
        <v>0</v>
      </c>
      <c r="L1066" s="833">
        <v>538792.97</v>
      </c>
    </row>
    <row r="1067" spans="1:12" x14ac:dyDescent="0.2">
      <c r="A1067" s="832" t="s">
        <v>2335</v>
      </c>
      <c r="B1067" s="832" t="s">
        <v>518</v>
      </c>
      <c r="F1067" s="833">
        <v>0</v>
      </c>
      <c r="G1067" s="833">
        <v>817814.5</v>
      </c>
      <c r="H1067" s="833">
        <v>817814.5</v>
      </c>
      <c r="I1067" s="833">
        <v>817814.5</v>
      </c>
      <c r="J1067" s="833">
        <v>817814.5</v>
      </c>
      <c r="K1067" s="833">
        <v>817814.5</v>
      </c>
      <c r="L1067" s="833">
        <v>0</v>
      </c>
    </row>
    <row r="1068" spans="1:12" x14ac:dyDescent="0.2">
      <c r="E1068" s="829" t="s">
        <v>2244</v>
      </c>
      <c r="F1068" s="834">
        <v>0</v>
      </c>
      <c r="G1068" s="834">
        <v>23877331.809999999</v>
      </c>
      <c r="H1068" s="834">
        <v>23877331.809999999</v>
      </c>
      <c r="I1068" s="834">
        <v>22237820.120000001</v>
      </c>
      <c r="J1068" s="834">
        <v>22237820.120000001</v>
      </c>
      <c r="K1068" s="834">
        <v>22094418.43</v>
      </c>
      <c r="L1068" s="834">
        <v>1639511.69</v>
      </c>
    </row>
    <row r="1071" spans="1:12" x14ac:dyDescent="0.2">
      <c r="A1071" s="831" t="s">
        <v>2515</v>
      </c>
      <c r="C1071" s="831" t="s">
        <v>2513</v>
      </c>
    </row>
    <row r="1072" spans="1:12" x14ac:dyDescent="0.2">
      <c r="A1072" s="832" t="s">
        <v>2257</v>
      </c>
      <c r="B1072" s="832" t="s">
        <v>455</v>
      </c>
      <c r="F1072" s="833">
        <v>0</v>
      </c>
      <c r="G1072" s="833">
        <v>36048754.509999998</v>
      </c>
      <c r="H1072" s="833">
        <v>36048754.509999998</v>
      </c>
      <c r="I1072" s="833">
        <v>22125369.539999999</v>
      </c>
      <c r="J1072" s="833">
        <v>22125369.539999999</v>
      </c>
      <c r="K1072" s="833">
        <v>20939567.739999998</v>
      </c>
      <c r="L1072" s="833">
        <v>13923384.970000001</v>
      </c>
    </row>
    <row r="1073" spans="1:12" x14ac:dyDescent="0.2">
      <c r="A1073" s="832" t="s">
        <v>2246</v>
      </c>
      <c r="B1073" s="832" t="s">
        <v>462</v>
      </c>
      <c r="F1073" s="833">
        <v>0</v>
      </c>
      <c r="G1073" s="833">
        <v>78114.12</v>
      </c>
      <c r="H1073" s="833">
        <v>78114.12</v>
      </c>
      <c r="I1073" s="833">
        <v>0</v>
      </c>
      <c r="J1073" s="833">
        <v>0</v>
      </c>
      <c r="K1073" s="833">
        <v>0</v>
      </c>
      <c r="L1073" s="833">
        <v>78114.12</v>
      </c>
    </row>
    <row r="1074" spans="1:12" x14ac:dyDescent="0.2">
      <c r="A1074" s="832" t="s">
        <v>2334</v>
      </c>
      <c r="B1074" s="832" t="s">
        <v>517</v>
      </c>
      <c r="F1074" s="833">
        <v>0</v>
      </c>
      <c r="G1074" s="833">
        <v>39985905.049999997</v>
      </c>
      <c r="H1074" s="833">
        <v>39985905.049999997</v>
      </c>
      <c r="I1074" s="833">
        <v>39985905.049999997</v>
      </c>
      <c r="J1074" s="833">
        <v>39985905.049999997</v>
      </c>
      <c r="K1074" s="833">
        <v>39985905.049999997</v>
      </c>
      <c r="L1074" s="833">
        <v>0</v>
      </c>
    </row>
    <row r="1075" spans="1:12" x14ac:dyDescent="0.2">
      <c r="A1075" s="832" t="s">
        <v>2335</v>
      </c>
      <c r="B1075" s="832" t="s">
        <v>518</v>
      </c>
      <c r="F1075" s="833">
        <v>0</v>
      </c>
      <c r="G1075" s="833">
        <v>5174938.18</v>
      </c>
      <c r="H1075" s="833">
        <v>5174938.18</v>
      </c>
      <c r="I1075" s="833">
        <v>3706047.14</v>
      </c>
      <c r="J1075" s="833">
        <v>3706047.14</v>
      </c>
      <c r="K1075" s="833">
        <v>3706047.14</v>
      </c>
      <c r="L1075" s="833">
        <v>1468891.04</v>
      </c>
    </row>
    <row r="1076" spans="1:12" x14ac:dyDescent="0.2">
      <c r="E1076" s="829" t="s">
        <v>2244</v>
      </c>
      <c r="F1076" s="834">
        <v>0</v>
      </c>
      <c r="G1076" s="834">
        <v>81287711.859999999</v>
      </c>
      <c r="H1076" s="834">
        <v>81287711.859999999</v>
      </c>
      <c r="I1076" s="834">
        <v>65817321.729999997</v>
      </c>
      <c r="J1076" s="834">
        <v>65817321.729999997</v>
      </c>
      <c r="K1076" s="834">
        <v>64631519.93</v>
      </c>
      <c r="L1076" s="834">
        <v>15470390.130000001</v>
      </c>
    </row>
    <row r="1079" spans="1:12" x14ac:dyDescent="0.2">
      <c r="A1079" s="831" t="s">
        <v>2516</v>
      </c>
      <c r="C1079" s="831" t="s">
        <v>2513</v>
      </c>
    </row>
    <row r="1080" spans="1:12" x14ac:dyDescent="0.2">
      <c r="A1080" s="832" t="s">
        <v>2257</v>
      </c>
      <c r="B1080" s="832" t="s">
        <v>455</v>
      </c>
      <c r="F1080" s="833">
        <v>0</v>
      </c>
      <c r="G1080" s="833">
        <v>27783264.800000001</v>
      </c>
      <c r="H1080" s="833">
        <v>27783264.800000001</v>
      </c>
      <c r="I1080" s="833">
        <v>0</v>
      </c>
      <c r="J1080" s="833">
        <v>0</v>
      </c>
      <c r="K1080" s="833">
        <v>0</v>
      </c>
      <c r="L1080" s="833">
        <v>27783264.800000001</v>
      </c>
    </row>
    <row r="1081" spans="1:12" x14ac:dyDescent="0.2">
      <c r="A1081" s="832" t="s">
        <v>2246</v>
      </c>
      <c r="B1081" s="832" t="s">
        <v>462</v>
      </c>
      <c r="F1081" s="833">
        <v>0</v>
      </c>
      <c r="G1081" s="833">
        <v>72950.91</v>
      </c>
      <c r="H1081" s="833">
        <v>72950.91</v>
      </c>
      <c r="I1081" s="833">
        <v>0</v>
      </c>
      <c r="J1081" s="833">
        <v>0</v>
      </c>
      <c r="K1081" s="833">
        <v>0</v>
      </c>
      <c r="L1081" s="833">
        <v>72950.91</v>
      </c>
    </row>
    <row r="1082" spans="1:12" x14ac:dyDescent="0.2">
      <c r="A1082" s="832" t="s">
        <v>2335</v>
      </c>
      <c r="B1082" s="832" t="s">
        <v>518</v>
      </c>
      <c r="F1082" s="833">
        <v>0</v>
      </c>
      <c r="G1082" s="833">
        <v>9717525.8200000003</v>
      </c>
      <c r="H1082" s="833">
        <v>9717525.8200000003</v>
      </c>
      <c r="I1082" s="833">
        <v>1008601.15</v>
      </c>
      <c r="J1082" s="833">
        <v>1008601.15</v>
      </c>
      <c r="K1082" s="833">
        <v>1008601.15</v>
      </c>
      <c r="L1082" s="833">
        <v>8708924.6699999999</v>
      </c>
    </row>
    <row r="1083" spans="1:12" x14ac:dyDescent="0.2">
      <c r="E1083" s="829" t="s">
        <v>2244</v>
      </c>
      <c r="F1083" s="834">
        <v>0</v>
      </c>
      <c r="G1083" s="834">
        <v>37573741.530000001</v>
      </c>
      <c r="H1083" s="834">
        <v>37573741.530000001</v>
      </c>
      <c r="I1083" s="834">
        <v>1008601.15</v>
      </c>
      <c r="J1083" s="834">
        <v>1008601.15</v>
      </c>
      <c r="K1083" s="834">
        <v>1008601.15</v>
      </c>
      <c r="L1083" s="834">
        <v>36565140.380000003</v>
      </c>
    </row>
    <row r="1086" spans="1:12" x14ac:dyDescent="0.2">
      <c r="A1086" s="831" t="s">
        <v>2517</v>
      </c>
      <c r="C1086" s="831" t="s">
        <v>2518</v>
      </c>
    </row>
    <row r="1087" spans="1:12" x14ac:dyDescent="0.2">
      <c r="A1087" s="832" t="s">
        <v>2246</v>
      </c>
      <c r="B1087" s="832" t="s">
        <v>462</v>
      </c>
      <c r="F1087" s="833">
        <v>0</v>
      </c>
      <c r="G1087" s="833">
        <v>24.81</v>
      </c>
      <c r="H1087" s="833">
        <v>24.81</v>
      </c>
      <c r="I1087" s="833">
        <v>0</v>
      </c>
      <c r="J1087" s="833">
        <v>0</v>
      </c>
      <c r="K1087" s="833">
        <v>0</v>
      </c>
      <c r="L1087" s="833">
        <v>24.81</v>
      </c>
    </row>
    <row r="1088" spans="1:12" x14ac:dyDescent="0.2">
      <c r="E1088" s="829" t="s">
        <v>2244</v>
      </c>
      <c r="F1088" s="834">
        <v>0</v>
      </c>
      <c r="G1088" s="834">
        <v>24.81</v>
      </c>
      <c r="H1088" s="834">
        <v>24.81</v>
      </c>
      <c r="I1088" s="834">
        <v>0</v>
      </c>
      <c r="J1088" s="834">
        <v>0</v>
      </c>
      <c r="K1088" s="834">
        <v>0</v>
      </c>
      <c r="L1088" s="834">
        <v>24.81</v>
      </c>
    </row>
    <row r="1091" spans="1:12" x14ac:dyDescent="0.2">
      <c r="A1091" s="831" t="s">
        <v>2519</v>
      </c>
      <c r="C1091" s="831" t="s">
        <v>2518</v>
      </c>
    </row>
    <row r="1092" spans="1:12" x14ac:dyDescent="0.2">
      <c r="A1092" s="832" t="s">
        <v>2246</v>
      </c>
      <c r="B1092" s="832" t="s">
        <v>462</v>
      </c>
      <c r="F1092" s="833">
        <v>0</v>
      </c>
      <c r="G1092" s="833">
        <v>268.06</v>
      </c>
      <c r="H1092" s="833">
        <v>268.06</v>
      </c>
      <c r="I1092" s="833">
        <v>0</v>
      </c>
      <c r="J1092" s="833">
        <v>0</v>
      </c>
      <c r="K1092" s="833">
        <v>0</v>
      </c>
      <c r="L1092" s="833">
        <v>268.06</v>
      </c>
    </row>
    <row r="1093" spans="1:12" x14ac:dyDescent="0.2">
      <c r="E1093" s="829" t="s">
        <v>2244</v>
      </c>
      <c r="F1093" s="834">
        <v>0</v>
      </c>
      <c r="G1093" s="834">
        <v>268.06</v>
      </c>
      <c r="H1093" s="834">
        <v>268.06</v>
      </c>
      <c r="I1093" s="834">
        <v>0</v>
      </c>
      <c r="J1093" s="834">
        <v>0</v>
      </c>
      <c r="K1093" s="834">
        <v>0</v>
      </c>
      <c r="L1093" s="834">
        <v>268.06</v>
      </c>
    </row>
    <row r="1096" spans="1:12" x14ac:dyDescent="0.2">
      <c r="A1096" s="831" t="s">
        <v>2520</v>
      </c>
      <c r="C1096" s="831" t="s">
        <v>2518</v>
      </c>
    </row>
    <row r="1097" spans="1:12" x14ac:dyDescent="0.2">
      <c r="A1097" s="832" t="s">
        <v>2257</v>
      </c>
      <c r="B1097" s="832" t="s">
        <v>455</v>
      </c>
      <c r="F1097" s="833">
        <v>0</v>
      </c>
      <c r="G1097" s="833">
        <v>2536532.8199999998</v>
      </c>
      <c r="H1097" s="833">
        <v>2536532.8199999998</v>
      </c>
      <c r="I1097" s="833">
        <v>597088.64</v>
      </c>
      <c r="J1097" s="833">
        <v>597088.64</v>
      </c>
      <c r="K1097" s="833">
        <v>485162.34</v>
      </c>
      <c r="L1097" s="833">
        <v>1939444.18</v>
      </c>
    </row>
    <row r="1098" spans="1:12" x14ac:dyDescent="0.2">
      <c r="A1098" s="832" t="s">
        <v>2246</v>
      </c>
      <c r="B1098" s="832" t="s">
        <v>462</v>
      </c>
      <c r="F1098" s="833">
        <v>0</v>
      </c>
      <c r="G1098" s="833">
        <v>50</v>
      </c>
      <c r="H1098" s="833">
        <v>50</v>
      </c>
      <c r="I1098" s="833">
        <v>0</v>
      </c>
      <c r="J1098" s="833">
        <v>0</v>
      </c>
      <c r="K1098" s="833">
        <v>0</v>
      </c>
      <c r="L1098" s="833">
        <v>50</v>
      </c>
    </row>
    <row r="1099" spans="1:12" x14ac:dyDescent="0.2">
      <c r="E1099" s="829" t="s">
        <v>2244</v>
      </c>
      <c r="F1099" s="834">
        <v>0</v>
      </c>
      <c r="G1099" s="834">
        <v>2536582.8199999998</v>
      </c>
      <c r="H1099" s="834">
        <v>2536582.8199999998</v>
      </c>
      <c r="I1099" s="834">
        <v>597088.64</v>
      </c>
      <c r="J1099" s="834">
        <v>597088.64</v>
      </c>
      <c r="K1099" s="834">
        <v>485162.34</v>
      </c>
      <c r="L1099" s="834">
        <v>1939494.18</v>
      </c>
    </row>
    <row r="1102" spans="1:12" x14ac:dyDescent="0.2">
      <c r="A1102" s="831" t="s">
        <v>2521</v>
      </c>
      <c r="C1102" s="831" t="s">
        <v>2518</v>
      </c>
    </row>
    <row r="1103" spans="1:12" x14ac:dyDescent="0.2">
      <c r="A1103" s="832" t="s">
        <v>2257</v>
      </c>
      <c r="B1103" s="832" t="s">
        <v>455</v>
      </c>
      <c r="F1103" s="833">
        <v>0</v>
      </c>
      <c r="G1103" s="833">
        <v>408438.59</v>
      </c>
      <c r="H1103" s="833">
        <v>408438.59</v>
      </c>
      <c r="I1103" s="833">
        <v>0</v>
      </c>
      <c r="J1103" s="833">
        <v>0</v>
      </c>
      <c r="K1103" s="833">
        <v>0</v>
      </c>
      <c r="L1103" s="833">
        <v>408438.59</v>
      </c>
    </row>
    <row r="1104" spans="1:12" x14ac:dyDescent="0.2">
      <c r="E1104" s="829" t="s">
        <v>2244</v>
      </c>
      <c r="F1104" s="834">
        <v>0</v>
      </c>
      <c r="G1104" s="834">
        <v>408438.59</v>
      </c>
      <c r="H1104" s="834">
        <v>408438.59</v>
      </c>
      <c r="I1104" s="834">
        <v>0</v>
      </c>
      <c r="J1104" s="834">
        <v>0</v>
      </c>
      <c r="K1104" s="834">
        <v>0</v>
      </c>
      <c r="L1104" s="834">
        <v>408438.59</v>
      </c>
    </row>
    <row r="1107" spans="1:12" x14ac:dyDescent="0.2">
      <c r="A1107" s="831" t="s">
        <v>2522</v>
      </c>
      <c r="C1107" s="831" t="s">
        <v>2523</v>
      </c>
    </row>
    <row r="1108" spans="1:12" x14ac:dyDescent="0.2">
      <c r="A1108" s="832" t="s">
        <v>2335</v>
      </c>
      <c r="B1108" s="832" t="s">
        <v>518</v>
      </c>
      <c r="F1108" s="833">
        <v>0</v>
      </c>
      <c r="G1108" s="833">
        <v>2302235.06</v>
      </c>
      <c r="H1108" s="833">
        <v>2302235.06</v>
      </c>
      <c r="I1108" s="833">
        <v>0</v>
      </c>
      <c r="J1108" s="833">
        <v>0</v>
      </c>
      <c r="K1108" s="833">
        <v>0</v>
      </c>
      <c r="L1108" s="833">
        <v>2302235.06</v>
      </c>
    </row>
    <row r="1109" spans="1:12" x14ac:dyDescent="0.2">
      <c r="E1109" s="829" t="s">
        <v>2244</v>
      </c>
      <c r="F1109" s="834">
        <v>0</v>
      </c>
      <c r="G1109" s="834">
        <v>2302235.06</v>
      </c>
      <c r="H1109" s="834">
        <v>2302235.06</v>
      </c>
      <c r="I1109" s="834">
        <v>0</v>
      </c>
      <c r="J1109" s="834">
        <v>0</v>
      </c>
      <c r="K1109" s="834">
        <v>0</v>
      </c>
      <c r="L1109" s="834">
        <v>2302235.06</v>
      </c>
    </row>
    <row r="1112" spans="1:12" x14ac:dyDescent="0.2">
      <c r="A1112" s="831" t="s">
        <v>2524</v>
      </c>
      <c r="C1112" s="831" t="s">
        <v>2525</v>
      </c>
    </row>
    <row r="1113" spans="1:12" x14ac:dyDescent="0.2">
      <c r="A1113" s="832" t="s">
        <v>2257</v>
      </c>
      <c r="B1113" s="832" t="s">
        <v>455</v>
      </c>
      <c r="F1113" s="833">
        <v>0</v>
      </c>
      <c r="G1113" s="833">
        <v>38141459.219999999</v>
      </c>
      <c r="H1113" s="833">
        <v>38141459.219999999</v>
      </c>
      <c r="I1113" s="833">
        <v>38141459.219999999</v>
      </c>
      <c r="J1113" s="833">
        <v>38141459.219999999</v>
      </c>
      <c r="K1113" s="833">
        <v>38141459.219999999</v>
      </c>
      <c r="L1113" s="833">
        <v>0</v>
      </c>
    </row>
    <row r="1114" spans="1:12" x14ac:dyDescent="0.2">
      <c r="A1114" s="832" t="s">
        <v>2246</v>
      </c>
      <c r="B1114" s="832" t="s">
        <v>462</v>
      </c>
      <c r="F1114" s="833">
        <v>0</v>
      </c>
      <c r="G1114" s="833">
        <v>490211.58</v>
      </c>
      <c r="H1114" s="833">
        <v>490211.58</v>
      </c>
      <c r="I1114" s="833">
        <v>0</v>
      </c>
      <c r="J1114" s="833">
        <v>0</v>
      </c>
      <c r="K1114" s="833">
        <v>0</v>
      </c>
      <c r="L1114" s="833">
        <v>490211.58</v>
      </c>
    </row>
    <row r="1115" spans="1:12" x14ac:dyDescent="0.2">
      <c r="A1115" s="832" t="s">
        <v>2261</v>
      </c>
      <c r="B1115" s="832" t="s">
        <v>528</v>
      </c>
      <c r="F1115" s="833">
        <v>0</v>
      </c>
      <c r="G1115" s="833">
        <v>2905682.1</v>
      </c>
      <c r="H1115" s="833">
        <v>2905682.1</v>
      </c>
      <c r="I1115" s="833">
        <v>2905682.1</v>
      </c>
      <c r="J1115" s="833">
        <v>2905682.1</v>
      </c>
      <c r="K1115" s="833">
        <v>2905682.1</v>
      </c>
      <c r="L1115" s="833">
        <v>0</v>
      </c>
    </row>
    <row r="1116" spans="1:12" x14ac:dyDescent="0.2">
      <c r="A1116" s="832" t="s">
        <v>2262</v>
      </c>
      <c r="B1116" s="832" t="s">
        <v>530</v>
      </c>
      <c r="F1116" s="833">
        <v>0</v>
      </c>
      <c r="G1116" s="833">
        <v>4183357.43</v>
      </c>
      <c r="H1116" s="833">
        <v>4183357.43</v>
      </c>
      <c r="I1116" s="833">
        <v>4183357.43</v>
      </c>
      <c r="J1116" s="833">
        <v>4183357.43</v>
      </c>
      <c r="K1116" s="833">
        <v>4183357.43</v>
      </c>
      <c r="L1116" s="833">
        <v>0</v>
      </c>
    </row>
    <row r="1117" spans="1:12" x14ac:dyDescent="0.2">
      <c r="A1117" s="832" t="s">
        <v>2263</v>
      </c>
      <c r="B1117" s="832" t="s">
        <v>531</v>
      </c>
      <c r="F1117" s="833">
        <v>0</v>
      </c>
      <c r="G1117" s="833">
        <v>5507211.9199999999</v>
      </c>
      <c r="H1117" s="833">
        <v>5507211.9199999999</v>
      </c>
      <c r="I1117" s="833">
        <v>5507211.9199999999</v>
      </c>
      <c r="J1117" s="833">
        <v>5507211.9199999999</v>
      </c>
      <c r="K1117" s="833">
        <v>5507211.9199999999</v>
      </c>
      <c r="L1117" s="833">
        <v>0</v>
      </c>
    </row>
    <row r="1118" spans="1:12" x14ac:dyDescent="0.2">
      <c r="A1118" s="832" t="s">
        <v>2369</v>
      </c>
      <c r="B1118" s="832" t="s">
        <v>532</v>
      </c>
      <c r="F1118" s="833">
        <v>0</v>
      </c>
      <c r="G1118" s="833">
        <v>4947447.55</v>
      </c>
      <c r="H1118" s="833">
        <v>4947447.55</v>
      </c>
      <c r="I1118" s="833">
        <v>4947447.55</v>
      </c>
      <c r="J1118" s="833">
        <v>4947447.55</v>
      </c>
      <c r="K1118" s="833">
        <v>4947447.55</v>
      </c>
      <c r="L1118" s="833">
        <v>0</v>
      </c>
    </row>
    <row r="1119" spans="1:12" x14ac:dyDescent="0.2">
      <c r="A1119" s="832" t="s">
        <v>2266</v>
      </c>
      <c r="B1119" s="832" t="s">
        <v>535</v>
      </c>
      <c r="F1119" s="833">
        <v>0</v>
      </c>
      <c r="G1119" s="833">
        <v>2730444</v>
      </c>
      <c r="H1119" s="833">
        <v>2730444</v>
      </c>
      <c r="I1119" s="833">
        <v>2730444</v>
      </c>
      <c r="J1119" s="833">
        <v>2730444</v>
      </c>
      <c r="K1119" s="833">
        <v>2730444</v>
      </c>
      <c r="L1119" s="833">
        <v>0</v>
      </c>
    </row>
    <row r="1120" spans="1:12" x14ac:dyDescent="0.2">
      <c r="E1120" s="829" t="s">
        <v>2244</v>
      </c>
      <c r="F1120" s="834">
        <v>0</v>
      </c>
      <c r="G1120" s="834">
        <v>58905813.799999997</v>
      </c>
      <c r="H1120" s="834">
        <v>58905813.799999997</v>
      </c>
      <c r="I1120" s="834">
        <v>58415602.219999999</v>
      </c>
      <c r="J1120" s="834">
        <v>58415602.219999999</v>
      </c>
      <c r="K1120" s="834">
        <v>58415602.219999999</v>
      </c>
      <c r="L1120" s="834">
        <v>490211.58</v>
      </c>
    </row>
    <row r="1123" spans="1:12" x14ac:dyDescent="0.2">
      <c r="A1123" s="831" t="s">
        <v>2526</v>
      </c>
      <c r="C1123" s="831" t="s">
        <v>2525</v>
      </c>
    </row>
    <row r="1124" spans="1:12" x14ac:dyDescent="0.2">
      <c r="A1124" s="832" t="s">
        <v>2246</v>
      </c>
      <c r="B1124" s="832" t="s">
        <v>462</v>
      </c>
      <c r="F1124" s="833">
        <v>302218748</v>
      </c>
      <c r="G1124" s="833">
        <v>-81836543.75</v>
      </c>
      <c r="H1124" s="833">
        <v>220382204.25</v>
      </c>
      <c r="I1124" s="833">
        <v>0</v>
      </c>
      <c r="J1124" s="833">
        <v>0</v>
      </c>
      <c r="K1124" s="833">
        <v>0</v>
      </c>
      <c r="L1124" s="833">
        <v>220382204.25</v>
      </c>
    </row>
    <row r="1125" spans="1:12" x14ac:dyDescent="0.2">
      <c r="A1125" s="832" t="s">
        <v>2323</v>
      </c>
      <c r="B1125" s="832" t="s">
        <v>486</v>
      </c>
      <c r="F1125" s="833">
        <v>0</v>
      </c>
      <c r="G1125" s="833">
        <v>22001549.289999999</v>
      </c>
      <c r="H1125" s="833">
        <v>22001549.289999999</v>
      </c>
      <c r="I1125" s="833">
        <v>22001549.289999999</v>
      </c>
      <c r="J1125" s="833">
        <v>22001549.289999999</v>
      </c>
      <c r="K1125" s="833">
        <v>22001549.289999999</v>
      </c>
      <c r="L1125" s="833">
        <v>0</v>
      </c>
    </row>
    <row r="1126" spans="1:12" x14ac:dyDescent="0.2">
      <c r="A1126" s="832" t="s">
        <v>2335</v>
      </c>
      <c r="B1126" s="832" t="s">
        <v>518</v>
      </c>
      <c r="F1126" s="833">
        <v>0</v>
      </c>
      <c r="G1126" s="833">
        <v>92784917.159999996</v>
      </c>
      <c r="H1126" s="833">
        <v>92784917.159999996</v>
      </c>
      <c r="I1126" s="833">
        <v>81315558.810000002</v>
      </c>
      <c r="J1126" s="833">
        <v>81315558.810000002</v>
      </c>
      <c r="K1126" s="833">
        <v>81315558.810000002</v>
      </c>
      <c r="L1126" s="833">
        <v>11469358.35</v>
      </c>
    </row>
    <row r="1127" spans="1:12" x14ac:dyDescent="0.2">
      <c r="A1127" s="832" t="s">
        <v>2261</v>
      </c>
      <c r="B1127" s="832" t="s">
        <v>528</v>
      </c>
      <c r="F1127" s="833">
        <v>0</v>
      </c>
      <c r="G1127" s="833">
        <v>13515330.960000001</v>
      </c>
      <c r="H1127" s="833">
        <v>13515330.960000001</v>
      </c>
      <c r="I1127" s="833">
        <v>7008291.9900000002</v>
      </c>
      <c r="J1127" s="833">
        <v>7008291.9900000002</v>
      </c>
      <c r="K1127" s="833">
        <v>7008291.9900000002</v>
      </c>
      <c r="L1127" s="833">
        <v>6507038.9699999997</v>
      </c>
    </row>
    <row r="1128" spans="1:12" x14ac:dyDescent="0.2">
      <c r="A1128" s="832" t="s">
        <v>2262</v>
      </c>
      <c r="B1128" s="832" t="s">
        <v>530</v>
      </c>
      <c r="F1128" s="833">
        <v>0</v>
      </c>
      <c r="G1128" s="833">
        <v>12471651.890000001</v>
      </c>
      <c r="H1128" s="833">
        <v>12471651.890000001</v>
      </c>
      <c r="I1128" s="833">
        <v>4166885.1</v>
      </c>
      <c r="J1128" s="833">
        <v>4166885.1</v>
      </c>
      <c r="K1128" s="833">
        <v>4166885.1</v>
      </c>
      <c r="L1128" s="833">
        <v>8304766.79</v>
      </c>
    </row>
    <row r="1129" spans="1:12" x14ac:dyDescent="0.2">
      <c r="A1129" s="832" t="s">
        <v>2263</v>
      </c>
      <c r="B1129" s="832" t="s">
        <v>531</v>
      </c>
      <c r="F1129" s="833">
        <v>0</v>
      </c>
      <c r="G1129" s="833">
        <v>23712531.989999998</v>
      </c>
      <c r="H1129" s="833">
        <v>23712531.989999998</v>
      </c>
      <c r="I1129" s="833">
        <v>9677380.1099999994</v>
      </c>
      <c r="J1129" s="833">
        <v>9677380.1099999994</v>
      </c>
      <c r="K1129" s="833">
        <v>9677380.1099999994</v>
      </c>
      <c r="L1129" s="833">
        <v>14035151.880000001</v>
      </c>
    </row>
    <row r="1130" spans="1:12" x14ac:dyDescent="0.2">
      <c r="A1130" s="832" t="s">
        <v>2369</v>
      </c>
      <c r="B1130" s="832" t="s">
        <v>532</v>
      </c>
      <c r="F1130" s="833">
        <v>0</v>
      </c>
      <c r="G1130" s="833">
        <v>16188749.439999999</v>
      </c>
      <c r="H1130" s="833">
        <v>16188749.439999999</v>
      </c>
      <c r="I1130" s="833">
        <v>7234524.7199999997</v>
      </c>
      <c r="J1130" s="833">
        <v>7234524.7199999997</v>
      </c>
      <c r="K1130" s="833">
        <v>7234524.7199999997</v>
      </c>
      <c r="L1130" s="833">
        <v>8954224.7200000007</v>
      </c>
    </row>
    <row r="1131" spans="1:12" x14ac:dyDescent="0.2">
      <c r="A1131" s="832" t="s">
        <v>2264</v>
      </c>
      <c r="B1131" s="832" t="s">
        <v>533</v>
      </c>
      <c r="F1131" s="833">
        <v>0</v>
      </c>
      <c r="G1131" s="833">
        <v>14637551.630000001</v>
      </c>
      <c r="H1131" s="833">
        <v>14637551.630000001</v>
      </c>
      <c r="I1131" s="833">
        <v>14637551.630000001</v>
      </c>
      <c r="J1131" s="833">
        <v>14637551.630000001</v>
      </c>
      <c r="K1131" s="833">
        <v>14637551.630000001</v>
      </c>
      <c r="L1131" s="833">
        <v>0</v>
      </c>
    </row>
    <row r="1132" spans="1:12" x14ac:dyDescent="0.2">
      <c r="A1132" s="832" t="s">
        <v>2265</v>
      </c>
      <c r="B1132" s="832" t="s">
        <v>534</v>
      </c>
      <c r="F1132" s="833">
        <v>0</v>
      </c>
      <c r="G1132" s="833">
        <v>23335405.52</v>
      </c>
      <c r="H1132" s="833">
        <v>23335405.52</v>
      </c>
      <c r="I1132" s="833">
        <v>23335405.52</v>
      </c>
      <c r="J1132" s="833">
        <v>23335405.52</v>
      </c>
      <c r="K1132" s="833">
        <v>23335405.52</v>
      </c>
      <c r="L1132" s="833">
        <v>0</v>
      </c>
    </row>
    <row r="1133" spans="1:12" x14ac:dyDescent="0.2">
      <c r="A1133" s="832" t="s">
        <v>2266</v>
      </c>
      <c r="B1133" s="832" t="s">
        <v>535</v>
      </c>
      <c r="F1133" s="833">
        <v>0</v>
      </c>
      <c r="G1133" s="833">
        <v>13754440.869999999</v>
      </c>
      <c r="H1133" s="833">
        <v>13754440.869999999</v>
      </c>
      <c r="I1133" s="833">
        <v>9108259.9000000004</v>
      </c>
      <c r="J1133" s="833">
        <v>9108259.9000000004</v>
      </c>
      <c r="K1133" s="833">
        <v>9108259.9000000004</v>
      </c>
      <c r="L1133" s="833">
        <v>4646180.97</v>
      </c>
    </row>
    <row r="1134" spans="1:12" x14ac:dyDescent="0.2">
      <c r="A1134" s="832" t="s">
        <v>2402</v>
      </c>
      <c r="B1134" s="832" t="s">
        <v>536</v>
      </c>
      <c r="F1134" s="833">
        <v>0</v>
      </c>
      <c r="G1134" s="833">
        <v>5000000</v>
      </c>
      <c r="H1134" s="833">
        <v>5000000</v>
      </c>
      <c r="I1134" s="833">
        <v>4927731.4800000004</v>
      </c>
      <c r="J1134" s="833">
        <v>4927731.4800000004</v>
      </c>
      <c r="K1134" s="833">
        <v>4927731.4800000004</v>
      </c>
      <c r="L1134" s="833">
        <v>72268.52</v>
      </c>
    </row>
    <row r="1135" spans="1:12" x14ac:dyDescent="0.2">
      <c r="A1135" s="832" t="s">
        <v>2408</v>
      </c>
      <c r="B1135" s="832" t="s">
        <v>537</v>
      </c>
      <c r="F1135" s="833">
        <v>0</v>
      </c>
      <c r="G1135" s="833">
        <v>12000000</v>
      </c>
      <c r="H1135" s="833">
        <v>12000000</v>
      </c>
      <c r="I1135" s="833">
        <v>11999203.6</v>
      </c>
      <c r="J1135" s="833">
        <v>11999203.6</v>
      </c>
      <c r="K1135" s="833">
        <v>7044443.5999999996</v>
      </c>
      <c r="L1135" s="833">
        <v>796.4</v>
      </c>
    </row>
    <row r="1136" spans="1:12" x14ac:dyDescent="0.2">
      <c r="E1136" s="829" t="s">
        <v>2244</v>
      </c>
      <c r="F1136" s="834">
        <v>302218748</v>
      </c>
      <c r="G1136" s="834">
        <v>167565585</v>
      </c>
      <c r="H1136" s="834">
        <v>469784333</v>
      </c>
      <c r="I1136" s="834">
        <v>195412342.15000001</v>
      </c>
      <c r="J1136" s="834">
        <v>195412342.15000001</v>
      </c>
      <c r="K1136" s="834">
        <v>190457582.15000001</v>
      </c>
      <c r="L1136" s="834">
        <v>274371990.85000002</v>
      </c>
    </row>
    <row r="1139" spans="1:12" x14ac:dyDescent="0.2">
      <c r="A1139" s="831" t="s">
        <v>2527</v>
      </c>
      <c r="C1139" s="831" t="s">
        <v>2528</v>
      </c>
    </row>
    <row r="1140" spans="1:12" x14ac:dyDescent="0.2">
      <c r="A1140" s="832" t="s">
        <v>2260</v>
      </c>
      <c r="B1140" s="832" t="s">
        <v>523</v>
      </c>
      <c r="F1140" s="833">
        <v>0</v>
      </c>
      <c r="G1140" s="833">
        <v>192957.79</v>
      </c>
      <c r="H1140" s="833">
        <v>192957.79</v>
      </c>
      <c r="I1140" s="833">
        <v>192957.79</v>
      </c>
      <c r="J1140" s="833">
        <v>192957.79</v>
      </c>
      <c r="K1140" s="833">
        <v>192957.79</v>
      </c>
      <c r="L1140" s="833">
        <v>0</v>
      </c>
    </row>
    <row r="1141" spans="1:12" x14ac:dyDescent="0.2">
      <c r="E1141" s="829" t="s">
        <v>2244</v>
      </c>
      <c r="F1141" s="834">
        <v>0</v>
      </c>
      <c r="G1141" s="834">
        <v>192957.79</v>
      </c>
      <c r="H1141" s="834">
        <v>192957.79</v>
      </c>
      <c r="I1141" s="834">
        <v>192957.79</v>
      </c>
      <c r="J1141" s="834">
        <v>192957.79</v>
      </c>
      <c r="K1141" s="834">
        <v>192957.79</v>
      </c>
      <c r="L1141" s="834">
        <v>0</v>
      </c>
    </row>
    <row r="1144" spans="1:12" x14ac:dyDescent="0.2">
      <c r="A1144" s="831" t="s">
        <v>2529</v>
      </c>
      <c r="C1144" s="831" t="s">
        <v>2528</v>
      </c>
    </row>
    <row r="1145" spans="1:12" x14ac:dyDescent="0.2">
      <c r="A1145" s="832" t="s">
        <v>2246</v>
      </c>
      <c r="B1145" s="832" t="s">
        <v>462</v>
      </c>
      <c r="F1145" s="833">
        <v>0</v>
      </c>
      <c r="G1145" s="833">
        <v>1491.91</v>
      </c>
      <c r="H1145" s="833">
        <v>1491.91</v>
      </c>
      <c r="I1145" s="833">
        <v>0</v>
      </c>
      <c r="J1145" s="833">
        <v>0</v>
      </c>
      <c r="K1145" s="833">
        <v>0</v>
      </c>
      <c r="L1145" s="833">
        <v>1491.91</v>
      </c>
    </row>
    <row r="1146" spans="1:12" x14ac:dyDescent="0.2">
      <c r="A1146" s="832" t="s">
        <v>2335</v>
      </c>
      <c r="B1146" s="832" t="s">
        <v>518</v>
      </c>
      <c r="F1146" s="833">
        <v>0</v>
      </c>
      <c r="G1146" s="833">
        <v>149118</v>
      </c>
      <c r="H1146" s="833">
        <v>149118</v>
      </c>
      <c r="I1146" s="833">
        <v>149118</v>
      </c>
      <c r="J1146" s="833">
        <v>149118</v>
      </c>
      <c r="K1146" s="833">
        <v>149118</v>
      </c>
      <c r="L1146" s="833">
        <v>0</v>
      </c>
    </row>
    <row r="1147" spans="1:12" x14ac:dyDescent="0.2">
      <c r="A1147" s="832" t="s">
        <v>2260</v>
      </c>
      <c r="B1147" s="832" t="s">
        <v>523</v>
      </c>
      <c r="F1147" s="833">
        <v>0</v>
      </c>
      <c r="G1147" s="833">
        <v>2054549.78</v>
      </c>
      <c r="H1147" s="833">
        <v>2054549.78</v>
      </c>
      <c r="I1147" s="833">
        <v>2054549.78</v>
      </c>
      <c r="J1147" s="833">
        <v>2054549.78</v>
      </c>
      <c r="K1147" s="833">
        <v>2054549.78</v>
      </c>
      <c r="L1147" s="833">
        <v>0</v>
      </c>
    </row>
    <row r="1148" spans="1:12" x14ac:dyDescent="0.2">
      <c r="A1148" s="832" t="s">
        <v>2266</v>
      </c>
      <c r="B1148" s="832" t="s">
        <v>535</v>
      </c>
      <c r="F1148" s="833">
        <v>0</v>
      </c>
      <c r="G1148" s="833">
        <v>2542440.91</v>
      </c>
      <c r="H1148" s="833">
        <v>2542440.91</v>
      </c>
      <c r="I1148" s="833">
        <v>2542440.91</v>
      </c>
      <c r="J1148" s="833">
        <v>2542440.91</v>
      </c>
      <c r="K1148" s="833">
        <v>2542440.91</v>
      </c>
      <c r="L1148" s="833">
        <v>0</v>
      </c>
    </row>
    <row r="1149" spans="1:12" x14ac:dyDescent="0.2">
      <c r="E1149" s="829" t="s">
        <v>2244</v>
      </c>
      <c r="F1149" s="834">
        <v>0</v>
      </c>
      <c r="G1149" s="834">
        <v>4747600.5999999996</v>
      </c>
      <c r="H1149" s="834">
        <v>4747600.5999999996</v>
      </c>
      <c r="I1149" s="834">
        <v>4746108.6900000004</v>
      </c>
      <c r="J1149" s="834">
        <v>4746108.6900000004</v>
      </c>
      <c r="K1149" s="834">
        <v>4746108.6900000004</v>
      </c>
      <c r="L1149" s="834">
        <v>1491.91</v>
      </c>
    </row>
    <row r="1152" spans="1:12" x14ac:dyDescent="0.2">
      <c r="A1152" s="831" t="s">
        <v>2530</v>
      </c>
      <c r="C1152" s="831" t="s">
        <v>2528</v>
      </c>
    </row>
    <row r="1153" spans="1:12" x14ac:dyDescent="0.2">
      <c r="A1153" s="832" t="s">
        <v>2246</v>
      </c>
      <c r="B1153" s="832" t="s">
        <v>462</v>
      </c>
      <c r="F1153" s="833">
        <v>0</v>
      </c>
      <c r="G1153" s="833">
        <v>16826.93</v>
      </c>
      <c r="H1153" s="833">
        <v>16826.93</v>
      </c>
      <c r="I1153" s="833">
        <v>0</v>
      </c>
      <c r="J1153" s="833">
        <v>0</v>
      </c>
      <c r="K1153" s="833">
        <v>0</v>
      </c>
      <c r="L1153" s="833">
        <v>16826.93</v>
      </c>
    </row>
    <row r="1154" spans="1:12" x14ac:dyDescent="0.2">
      <c r="A1154" s="832" t="s">
        <v>2335</v>
      </c>
      <c r="B1154" s="832" t="s">
        <v>518</v>
      </c>
      <c r="F1154" s="833">
        <v>0</v>
      </c>
      <c r="G1154" s="833">
        <v>20182973.609999999</v>
      </c>
      <c r="H1154" s="833">
        <v>20182973.609999999</v>
      </c>
      <c r="I1154" s="833">
        <v>20182973.609999999</v>
      </c>
      <c r="J1154" s="833">
        <v>20182973.609999999</v>
      </c>
      <c r="K1154" s="833">
        <v>20182973.609999999</v>
      </c>
      <c r="L1154" s="833">
        <v>0</v>
      </c>
    </row>
    <row r="1155" spans="1:12" x14ac:dyDescent="0.2">
      <c r="A1155" s="832" t="s">
        <v>2260</v>
      </c>
      <c r="B1155" s="832" t="s">
        <v>523</v>
      </c>
      <c r="F1155" s="833">
        <v>0</v>
      </c>
      <c r="G1155" s="833">
        <v>593329.55000000005</v>
      </c>
      <c r="H1155" s="833">
        <v>593329.55000000005</v>
      </c>
      <c r="I1155" s="833">
        <v>593329.55000000005</v>
      </c>
      <c r="J1155" s="833">
        <v>593329.55000000005</v>
      </c>
      <c r="K1155" s="833">
        <v>593329.55000000005</v>
      </c>
      <c r="L1155" s="833">
        <v>0</v>
      </c>
    </row>
    <row r="1156" spans="1:12" x14ac:dyDescent="0.2">
      <c r="A1156" s="832" t="s">
        <v>2266</v>
      </c>
      <c r="B1156" s="832" t="s">
        <v>535</v>
      </c>
      <c r="F1156" s="833">
        <v>0</v>
      </c>
      <c r="G1156" s="833">
        <v>1666711.38</v>
      </c>
      <c r="H1156" s="833">
        <v>1666711.38</v>
      </c>
      <c r="I1156" s="833">
        <v>1666711.38</v>
      </c>
      <c r="J1156" s="833">
        <v>1666711.38</v>
      </c>
      <c r="K1156" s="833">
        <v>1666711.38</v>
      </c>
      <c r="L1156" s="833">
        <v>0</v>
      </c>
    </row>
    <row r="1157" spans="1:12" x14ac:dyDescent="0.2">
      <c r="E1157" s="829" t="s">
        <v>2244</v>
      </c>
      <c r="F1157" s="834">
        <v>0</v>
      </c>
      <c r="G1157" s="834">
        <v>22459841.469999999</v>
      </c>
      <c r="H1157" s="834">
        <v>22459841.469999999</v>
      </c>
      <c r="I1157" s="834">
        <v>22443014.539999999</v>
      </c>
      <c r="J1157" s="834">
        <v>22443014.539999999</v>
      </c>
      <c r="K1157" s="834">
        <v>22443014.539999999</v>
      </c>
      <c r="L1157" s="834">
        <v>16826.93</v>
      </c>
    </row>
    <row r="1160" spans="1:12" x14ac:dyDescent="0.2">
      <c r="A1160" s="831" t="s">
        <v>2531</v>
      </c>
      <c r="C1160" s="831" t="s">
        <v>2528</v>
      </c>
    </row>
    <row r="1161" spans="1:12" x14ac:dyDescent="0.2">
      <c r="A1161" s="832" t="s">
        <v>2246</v>
      </c>
      <c r="B1161" s="832" t="s">
        <v>462</v>
      </c>
      <c r="F1161" s="833">
        <v>0</v>
      </c>
      <c r="G1161" s="833">
        <v>10981.6</v>
      </c>
      <c r="H1161" s="833">
        <v>10981.6</v>
      </c>
      <c r="I1161" s="833">
        <v>0</v>
      </c>
      <c r="J1161" s="833">
        <v>0</v>
      </c>
      <c r="K1161" s="833">
        <v>0</v>
      </c>
      <c r="L1161" s="833">
        <v>10981.6</v>
      </c>
    </row>
    <row r="1162" spans="1:12" x14ac:dyDescent="0.2">
      <c r="A1162" s="832" t="s">
        <v>2335</v>
      </c>
      <c r="B1162" s="832" t="s">
        <v>518</v>
      </c>
      <c r="F1162" s="833">
        <v>0</v>
      </c>
      <c r="G1162" s="833">
        <v>30521131.27</v>
      </c>
      <c r="H1162" s="833">
        <v>30521131.27</v>
      </c>
      <c r="I1162" s="833">
        <v>22477755.670000002</v>
      </c>
      <c r="J1162" s="833">
        <v>22477755.670000002</v>
      </c>
      <c r="K1162" s="833">
        <v>22477755.670000002</v>
      </c>
      <c r="L1162" s="833">
        <v>8043375.5999999996</v>
      </c>
    </row>
    <row r="1163" spans="1:12" x14ac:dyDescent="0.2">
      <c r="A1163" s="832" t="s">
        <v>2260</v>
      </c>
      <c r="B1163" s="832" t="s">
        <v>523</v>
      </c>
      <c r="F1163" s="833">
        <v>0</v>
      </c>
      <c r="G1163" s="833">
        <v>7164097.7999999998</v>
      </c>
      <c r="H1163" s="833">
        <v>7164097.7999999998</v>
      </c>
      <c r="I1163" s="833">
        <v>4682372.91</v>
      </c>
      <c r="J1163" s="833">
        <v>4682372.91</v>
      </c>
      <c r="K1163" s="833">
        <v>4682372.91</v>
      </c>
      <c r="L1163" s="833">
        <v>2481724.89</v>
      </c>
    </row>
    <row r="1164" spans="1:12" x14ac:dyDescent="0.2">
      <c r="A1164" s="832" t="s">
        <v>2263</v>
      </c>
      <c r="B1164" s="832" t="s">
        <v>531</v>
      </c>
      <c r="F1164" s="833">
        <v>0</v>
      </c>
      <c r="G1164" s="833">
        <v>4449676.99</v>
      </c>
      <c r="H1164" s="833">
        <v>4449676.99</v>
      </c>
      <c r="I1164" s="833">
        <v>2035428.48</v>
      </c>
      <c r="J1164" s="833">
        <v>2035428.48</v>
      </c>
      <c r="K1164" s="833">
        <v>2035428.48</v>
      </c>
      <c r="L1164" s="833">
        <v>2414248.5099999998</v>
      </c>
    </row>
    <row r="1165" spans="1:12" x14ac:dyDescent="0.2">
      <c r="E1165" s="829" t="s">
        <v>2244</v>
      </c>
      <c r="F1165" s="834">
        <v>0</v>
      </c>
      <c r="G1165" s="834">
        <v>42145887.659999996</v>
      </c>
      <c r="H1165" s="834">
        <v>42145887.659999996</v>
      </c>
      <c r="I1165" s="834">
        <v>29195557.059999999</v>
      </c>
      <c r="J1165" s="834">
        <v>29195557.059999999</v>
      </c>
      <c r="K1165" s="834">
        <v>29195557.059999999</v>
      </c>
      <c r="L1165" s="834">
        <v>12950330.6</v>
      </c>
    </row>
    <row r="1168" spans="1:12" x14ac:dyDescent="0.2">
      <c r="A1168" s="831" t="s">
        <v>2532</v>
      </c>
      <c r="C1168" s="831" t="s">
        <v>2528</v>
      </c>
    </row>
    <row r="1169" spans="1:12" x14ac:dyDescent="0.2">
      <c r="A1169" s="832" t="s">
        <v>2246</v>
      </c>
      <c r="B1169" s="832" t="s">
        <v>462</v>
      </c>
      <c r="F1169" s="833">
        <v>0</v>
      </c>
      <c r="G1169" s="833">
        <v>1954115.09</v>
      </c>
      <c r="H1169" s="833">
        <v>1954115.09</v>
      </c>
      <c r="I1169" s="833">
        <v>0</v>
      </c>
      <c r="J1169" s="833">
        <v>0</v>
      </c>
      <c r="K1169" s="833">
        <v>0</v>
      </c>
      <c r="L1169" s="833">
        <v>1954115.09</v>
      </c>
    </row>
    <row r="1170" spans="1:12" x14ac:dyDescent="0.2">
      <c r="A1170" s="832" t="s">
        <v>2335</v>
      </c>
      <c r="B1170" s="832" t="s">
        <v>518</v>
      </c>
      <c r="F1170" s="833">
        <v>0</v>
      </c>
      <c r="G1170" s="833">
        <v>17528990.66</v>
      </c>
      <c r="H1170" s="833">
        <v>17528990.66</v>
      </c>
      <c r="I1170" s="833">
        <v>0</v>
      </c>
      <c r="J1170" s="833">
        <v>0</v>
      </c>
      <c r="K1170" s="833">
        <v>0</v>
      </c>
      <c r="L1170" s="833">
        <v>17528990.66</v>
      </c>
    </row>
    <row r="1171" spans="1:12" x14ac:dyDescent="0.2">
      <c r="E1171" s="829" t="s">
        <v>2244</v>
      </c>
      <c r="F1171" s="834">
        <v>0</v>
      </c>
      <c r="G1171" s="834">
        <v>19483105.75</v>
      </c>
      <c r="H1171" s="834">
        <v>19483105.75</v>
      </c>
      <c r="I1171" s="834">
        <v>0</v>
      </c>
      <c r="J1171" s="834">
        <v>0</v>
      </c>
      <c r="K1171" s="834">
        <v>0</v>
      </c>
      <c r="L1171" s="834">
        <v>19483105.75</v>
      </c>
    </row>
    <row r="1174" spans="1:12" x14ac:dyDescent="0.2">
      <c r="A1174" s="831" t="s">
        <v>2533</v>
      </c>
      <c r="C1174" s="831" t="s">
        <v>2534</v>
      </c>
    </row>
    <row r="1175" spans="1:12" x14ac:dyDescent="0.2">
      <c r="A1175" s="832" t="s">
        <v>2246</v>
      </c>
      <c r="B1175" s="832" t="s">
        <v>462</v>
      </c>
      <c r="F1175" s="833">
        <v>0</v>
      </c>
      <c r="G1175" s="833">
        <v>78981.05</v>
      </c>
      <c r="H1175" s="833">
        <v>78981.05</v>
      </c>
      <c r="I1175" s="833">
        <v>0</v>
      </c>
      <c r="J1175" s="833">
        <v>0</v>
      </c>
      <c r="K1175" s="833">
        <v>0</v>
      </c>
      <c r="L1175" s="833">
        <v>78981.05</v>
      </c>
    </row>
    <row r="1176" spans="1:12" x14ac:dyDescent="0.2">
      <c r="A1176" s="832" t="s">
        <v>2335</v>
      </c>
      <c r="B1176" s="832" t="s">
        <v>518</v>
      </c>
      <c r="F1176" s="833">
        <v>0</v>
      </c>
      <c r="G1176" s="833">
        <v>1393512.57</v>
      </c>
      <c r="H1176" s="833">
        <v>1393512.57</v>
      </c>
      <c r="I1176" s="833">
        <v>1393512.57</v>
      </c>
      <c r="J1176" s="833">
        <v>1393512.57</v>
      </c>
      <c r="K1176" s="833">
        <v>1393512.57</v>
      </c>
      <c r="L1176" s="833">
        <v>0</v>
      </c>
    </row>
    <row r="1177" spans="1:12" x14ac:dyDescent="0.2">
      <c r="E1177" s="829" t="s">
        <v>2244</v>
      </c>
      <c r="F1177" s="834">
        <v>0</v>
      </c>
      <c r="G1177" s="834">
        <v>1472493.62</v>
      </c>
      <c r="H1177" s="834">
        <v>1472493.62</v>
      </c>
      <c r="I1177" s="834">
        <v>1393512.57</v>
      </c>
      <c r="J1177" s="834">
        <v>1393512.57</v>
      </c>
      <c r="K1177" s="834">
        <v>1393512.57</v>
      </c>
      <c r="L1177" s="834">
        <v>78981.05</v>
      </c>
    </row>
    <row r="1180" spans="1:12" x14ac:dyDescent="0.2">
      <c r="A1180" s="831" t="s">
        <v>2535</v>
      </c>
      <c r="C1180" s="831" t="s">
        <v>2534</v>
      </c>
    </row>
    <row r="1181" spans="1:12" x14ac:dyDescent="0.2">
      <c r="A1181" s="832" t="s">
        <v>2246</v>
      </c>
      <c r="B1181" s="832" t="s">
        <v>462</v>
      </c>
      <c r="F1181" s="833">
        <v>21174980</v>
      </c>
      <c r="G1181" s="833">
        <v>-12067839.9</v>
      </c>
      <c r="H1181" s="833">
        <v>9107140.0999999996</v>
      </c>
      <c r="I1181" s="833">
        <v>0</v>
      </c>
      <c r="J1181" s="833">
        <v>0</v>
      </c>
      <c r="K1181" s="833">
        <v>0</v>
      </c>
      <c r="L1181" s="833">
        <v>9107140.0999999996</v>
      </c>
    </row>
    <row r="1182" spans="1:12" x14ac:dyDescent="0.2">
      <c r="A1182" s="832" t="s">
        <v>2323</v>
      </c>
      <c r="B1182" s="832" t="s">
        <v>486</v>
      </c>
      <c r="F1182" s="833">
        <v>0</v>
      </c>
      <c r="G1182" s="833">
        <v>1100560</v>
      </c>
      <c r="H1182" s="833">
        <v>1100560</v>
      </c>
      <c r="I1182" s="833">
        <v>1100560</v>
      </c>
      <c r="J1182" s="833">
        <v>1100560</v>
      </c>
      <c r="K1182" s="833">
        <v>1100560</v>
      </c>
      <c r="L1182" s="833">
        <v>0</v>
      </c>
    </row>
    <row r="1183" spans="1:12" x14ac:dyDescent="0.2">
      <c r="A1183" s="832" t="s">
        <v>2404</v>
      </c>
      <c r="B1183" s="832" t="s">
        <v>496</v>
      </c>
      <c r="F1183" s="833">
        <v>0</v>
      </c>
      <c r="G1183" s="833">
        <v>2228437.65</v>
      </c>
      <c r="H1183" s="833">
        <v>2228437.65</v>
      </c>
      <c r="I1183" s="833">
        <v>2228437.65</v>
      </c>
      <c r="J1183" s="833">
        <v>2228437.65</v>
      </c>
      <c r="K1183" s="833">
        <v>2228437.65</v>
      </c>
      <c r="L1183" s="833">
        <v>0</v>
      </c>
    </row>
    <row r="1184" spans="1:12" x14ac:dyDescent="0.2">
      <c r="A1184" s="832" t="s">
        <v>2335</v>
      </c>
      <c r="B1184" s="832" t="s">
        <v>518</v>
      </c>
      <c r="F1184" s="833">
        <v>0</v>
      </c>
      <c r="G1184" s="833">
        <v>8908006.25</v>
      </c>
      <c r="H1184" s="833">
        <v>8908006.25</v>
      </c>
      <c r="I1184" s="833">
        <v>8908006.25</v>
      </c>
      <c r="J1184" s="833">
        <v>8908006.25</v>
      </c>
      <c r="K1184" s="833">
        <v>8908006.25</v>
      </c>
      <c r="L1184" s="833">
        <v>0</v>
      </c>
    </row>
    <row r="1185" spans="1:12" x14ac:dyDescent="0.2">
      <c r="E1185" s="829" t="s">
        <v>2244</v>
      </c>
      <c r="F1185" s="834">
        <v>21174980</v>
      </c>
      <c r="G1185" s="834">
        <v>169164</v>
      </c>
      <c r="H1185" s="834">
        <v>21344144</v>
      </c>
      <c r="I1185" s="834">
        <v>12237003.9</v>
      </c>
      <c r="J1185" s="834">
        <v>12237003.9</v>
      </c>
      <c r="K1185" s="834">
        <v>12237003.9</v>
      </c>
      <c r="L1185" s="834">
        <v>9107140.0999999996</v>
      </c>
    </row>
    <row r="1188" spans="1:12" x14ac:dyDescent="0.2">
      <c r="A1188" s="831" t="s">
        <v>2536</v>
      </c>
      <c r="C1188" s="831" t="s">
        <v>2537</v>
      </c>
    </row>
    <row r="1189" spans="1:12" x14ac:dyDescent="0.2">
      <c r="A1189" s="832" t="s">
        <v>2335</v>
      </c>
      <c r="B1189" s="832" t="s">
        <v>518</v>
      </c>
      <c r="F1189" s="833">
        <v>0</v>
      </c>
      <c r="G1189" s="833">
        <v>186688.92</v>
      </c>
      <c r="H1189" s="833">
        <v>186688.92</v>
      </c>
      <c r="I1189" s="833">
        <v>0</v>
      </c>
      <c r="J1189" s="833">
        <v>0</v>
      </c>
      <c r="K1189" s="833">
        <v>0</v>
      </c>
      <c r="L1189" s="833">
        <v>186688.92</v>
      </c>
    </row>
    <row r="1190" spans="1:12" x14ac:dyDescent="0.2">
      <c r="E1190" s="829" t="s">
        <v>2244</v>
      </c>
      <c r="F1190" s="834">
        <v>0</v>
      </c>
      <c r="G1190" s="834">
        <v>186688.92</v>
      </c>
      <c r="H1190" s="834">
        <v>186688.92</v>
      </c>
      <c r="I1190" s="834">
        <v>0</v>
      </c>
      <c r="J1190" s="834">
        <v>0</v>
      </c>
      <c r="K1190" s="834">
        <v>0</v>
      </c>
      <c r="L1190" s="834">
        <v>186688.92</v>
      </c>
    </row>
    <row r="1193" spans="1:12" x14ac:dyDescent="0.2">
      <c r="A1193" s="831" t="s">
        <v>2538</v>
      </c>
      <c r="C1193" s="831" t="s">
        <v>2537</v>
      </c>
    </row>
    <row r="1194" spans="1:12" x14ac:dyDescent="0.2">
      <c r="A1194" s="832" t="s">
        <v>2257</v>
      </c>
      <c r="B1194" s="832" t="s">
        <v>455</v>
      </c>
      <c r="F1194" s="833">
        <v>0</v>
      </c>
      <c r="G1194" s="833">
        <v>57804.04</v>
      </c>
      <c r="H1194" s="833">
        <v>57804.04</v>
      </c>
      <c r="I1194" s="833">
        <v>57804.04</v>
      </c>
      <c r="J1194" s="833">
        <v>57804.04</v>
      </c>
      <c r="K1194" s="833">
        <v>57804.04</v>
      </c>
      <c r="L1194" s="833">
        <v>0</v>
      </c>
    </row>
    <row r="1195" spans="1:12" x14ac:dyDescent="0.2">
      <c r="A1195" s="832" t="s">
        <v>2246</v>
      </c>
      <c r="B1195" s="832" t="s">
        <v>462</v>
      </c>
      <c r="F1195" s="833">
        <v>0</v>
      </c>
      <c r="G1195" s="833">
        <v>11.61</v>
      </c>
      <c r="H1195" s="833">
        <v>11.61</v>
      </c>
      <c r="I1195" s="833">
        <v>0</v>
      </c>
      <c r="J1195" s="833">
        <v>0</v>
      </c>
      <c r="K1195" s="833">
        <v>0</v>
      </c>
      <c r="L1195" s="833">
        <v>11.61</v>
      </c>
    </row>
    <row r="1196" spans="1:12" x14ac:dyDescent="0.2">
      <c r="E1196" s="829" t="s">
        <v>2244</v>
      </c>
      <c r="F1196" s="834">
        <v>0</v>
      </c>
      <c r="G1196" s="834">
        <v>57815.65</v>
      </c>
      <c r="H1196" s="834">
        <v>57815.65</v>
      </c>
      <c r="I1196" s="834">
        <v>57804.04</v>
      </c>
      <c r="J1196" s="834">
        <v>57804.04</v>
      </c>
      <c r="K1196" s="834">
        <v>57804.04</v>
      </c>
      <c r="L1196" s="834">
        <v>11.61</v>
      </c>
    </row>
    <row r="1199" spans="1:12" x14ac:dyDescent="0.2">
      <c r="A1199" s="831" t="s">
        <v>2539</v>
      </c>
      <c r="C1199" s="831" t="s">
        <v>2537</v>
      </c>
    </row>
    <row r="1200" spans="1:12" x14ac:dyDescent="0.2">
      <c r="A1200" s="832" t="s">
        <v>2335</v>
      </c>
      <c r="B1200" s="832" t="s">
        <v>518</v>
      </c>
      <c r="F1200" s="833">
        <v>0</v>
      </c>
      <c r="G1200" s="833">
        <v>1018353.72</v>
      </c>
      <c r="H1200" s="833">
        <v>1018353.72</v>
      </c>
      <c r="I1200" s="833">
        <v>1018353.72</v>
      </c>
      <c r="J1200" s="833">
        <v>1018353.72</v>
      </c>
      <c r="K1200" s="833">
        <v>1018353.72</v>
      </c>
      <c r="L1200" s="833">
        <v>0</v>
      </c>
    </row>
    <row r="1201" spans="1:12" x14ac:dyDescent="0.2">
      <c r="E1201" s="829" t="s">
        <v>2244</v>
      </c>
      <c r="F1201" s="834">
        <v>0</v>
      </c>
      <c r="G1201" s="834">
        <v>1018353.72</v>
      </c>
      <c r="H1201" s="834">
        <v>1018353.72</v>
      </c>
      <c r="I1201" s="834">
        <v>1018353.72</v>
      </c>
      <c r="J1201" s="834">
        <v>1018353.72</v>
      </c>
      <c r="K1201" s="834">
        <v>1018353.72</v>
      </c>
      <c r="L1201" s="834">
        <v>0</v>
      </c>
    </row>
    <row r="1204" spans="1:12" x14ac:dyDescent="0.2">
      <c r="A1204" s="831" t="s">
        <v>2540</v>
      </c>
      <c r="C1204" s="831" t="s">
        <v>2537</v>
      </c>
    </row>
    <row r="1205" spans="1:12" x14ac:dyDescent="0.2">
      <c r="A1205" s="832" t="s">
        <v>2257</v>
      </c>
      <c r="B1205" s="832" t="s">
        <v>455</v>
      </c>
      <c r="F1205" s="833">
        <v>0</v>
      </c>
      <c r="G1205" s="833">
        <v>756003.09</v>
      </c>
      <c r="H1205" s="833">
        <v>756003.09</v>
      </c>
      <c r="I1205" s="833">
        <v>756003.09</v>
      </c>
      <c r="J1205" s="833">
        <v>756003.09</v>
      </c>
      <c r="K1205" s="833">
        <v>279302.17</v>
      </c>
      <c r="L1205" s="833">
        <v>0</v>
      </c>
    </row>
    <row r="1206" spans="1:12" x14ac:dyDescent="0.2">
      <c r="A1206" s="832" t="s">
        <v>2246</v>
      </c>
      <c r="B1206" s="832" t="s">
        <v>462</v>
      </c>
      <c r="F1206" s="833">
        <v>0</v>
      </c>
      <c r="G1206" s="833">
        <v>2059.27</v>
      </c>
      <c r="H1206" s="833">
        <v>2059.27</v>
      </c>
      <c r="I1206" s="833">
        <v>0</v>
      </c>
      <c r="J1206" s="833">
        <v>0</v>
      </c>
      <c r="K1206" s="833">
        <v>0</v>
      </c>
      <c r="L1206" s="833">
        <v>2059.27</v>
      </c>
    </row>
    <row r="1207" spans="1:12" x14ac:dyDescent="0.2">
      <c r="E1207" s="829" t="s">
        <v>2244</v>
      </c>
      <c r="F1207" s="834">
        <v>0</v>
      </c>
      <c r="G1207" s="834">
        <v>758062.36</v>
      </c>
      <c r="H1207" s="834">
        <v>758062.36</v>
      </c>
      <c r="I1207" s="834">
        <v>756003.09</v>
      </c>
      <c r="J1207" s="834">
        <v>756003.09</v>
      </c>
      <c r="K1207" s="834">
        <v>279302.17</v>
      </c>
      <c r="L1207" s="834">
        <v>2059.27</v>
      </c>
    </row>
    <row r="1210" spans="1:12" x14ac:dyDescent="0.2">
      <c r="A1210" s="831" t="s">
        <v>2541</v>
      </c>
      <c r="C1210" s="831" t="s">
        <v>2537</v>
      </c>
    </row>
    <row r="1211" spans="1:12" x14ac:dyDescent="0.2">
      <c r="A1211" s="832" t="s">
        <v>2257</v>
      </c>
      <c r="B1211" s="832" t="s">
        <v>455</v>
      </c>
      <c r="F1211" s="833">
        <v>0</v>
      </c>
      <c r="G1211" s="833">
        <v>4391764.37</v>
      </c>
      <c r="H1211" s="833">
        <v>4391764.37</v>
      </c>
      <c r="I1211" s="833">
        <v>2534604.4500000002</v>
      </c>
      <c r="J1211" s="833">
        <v>2534604.4500000002</v>
      </c>
      <c r="K1211" s="833">
        <v>2534604.4500000002</v>
      </c>
      <c r="L1211" s="833">
        <v>1857159.92</v>
      </c>
    </row>
    <row r="1212" spans="1:12" x14ac:dyDescent="0.2">
      <c r="A1212" s="832" t="s">
        <v>2246</v>
      </c>
      <c r="B1212" s="832" t="s">
        <v>462</v>
      </c>
      <c r="F1212" s="833">
        <v>0</v>
      </c>
      <c r="G1212" s="833">
        <v>5206.45</v>
      </c>
      <c r="H1212" s="833">
        <v>5206.45</v>
      </c>
      <c r="I1212" s="833">
        <v>0</v>
      </c>
      <c r="J1212" s="833">
        <v>0</v>
      </c>
      <c r="K1212" s="833">
        <v>0</v>
      </c>
      <c r="L1212" s="833">
        <v>5206.45</v>
      </c>
    </row>
    <row r="1213" spans="1:12" x14ac:dyDescent="0.2">
      <c r="E1213" s="829" t="s">
        <v>2244</v>
      </c>
      <c r="F1213" s="834">
        <v>0</v>
      </c>
      <c r="G1213" s="834">
        <v>4396970.82</v>
      </c>
      <c r="H1213" s="834">
        <v>4396970.82</v>
      </c>
      <c r="I1213" s="834">
        <v>2534604.4500000002</v>
      </c>
      <c r="J1213" s="834">
        <v>2534604.4500000002</v>
      </c>
      <c r="K1213" s="834">
        <v>2534604.4500000002</v>
      </c>
      <c r="L1213" s="834">
        <v>1862366.37</v>
      </c>
    </row>
    <row r="1216" spans="1:12" x14ac:dyDescent="0.2">
      <c r="A1216" s="831" t="s">
        <v>2542</v>
      </c>
      <c r="C1216" s="831" t="s">
        <v>2537</v>
      </c>
    </row>
    <row r="1217" spans="1:12" x14ac:dyDescent="0.2">
      <c r="A1217" s="832" t="s">
        <v>2257</v>
      </c>
      <c r="B1217" s="832" t="s">
        <v>455</v>
      </c>
      <c r="F1217" s="833">
        <v>0</v>
      </c>
      <c r="G1217" s="833">
        <v>970774.99</v>
      </c>
      <c r="H1217" s="833">
        <v>970774.99</v>
      </c>
      <c r="I1217" s="833">
        <v>0</v>
      </c>
      <c r="J1217" s="833">
        <v>0</v>
      </c>
      <c r="K1217" s="833">
        <v>0</v>
      </c>
      <c r="L1217" s="833">
        <v>970774.99</v>
      </c>
    </row>
    <row r="1218" spans="1:12" x14ac:dyDescent="0.2">
      <c r="A1218" s="832" t="s">
        <v>2335</v>
      </c>
      <c r="B1218" s="832" t="s">
        <v>518</v>
      </c>
      <c r="F1218" s="833">
        <v>0</v>
      </c>
      <c r="G1218" s="833">
        <v>1061846.76</v>
      </c>
      <c r="H1218" s="833">
        <v>1061846.76</v>
      </c>
      <c r="I1218" s="833">
        <v>0</v>
      </c>
      <c r="J1218" s="833">
        <v>0</v>
      </c>
      <c r="K1218" s="833">
        <v>0</v>
      </c>
      <c r="L1218" s="833">
        <v>1061846.76</v>
      </c>
    </row>
    <row r="1219" spans="1:12" x14ac:dyDescent="0.2">
      <c r="E1219" s="829" t="s">
        <v>2244</v>
      </c>
      <c r="F1219" s="834">
        <v>0</v>
      </c>
      <c r="G1219" s="834">
        <v>2032621.75</v>
      </c>
      <c r="H1219" s="834">
        <v>2032621.75</v>
      </c>
      <c r="I1219" s="834">
        <v>0</v>
      </c>
      <c r="J1219" s="834">
        <v>0</v>
      </c>
      <c r="K1219" s="834">
        <v>0</v>
      </c>
      <c r="L1219" s="834">
        <v>2032621.75</v>
      </c>
    </row>
    <row r="1222" spans="1:12" x14ac:dyDescent="0.2">
      <c r="A1222" s="831" t="s">
        <v>2543</v>
      </c>
      <c r="C1222" s="831" t="s">
        <v>2544</v>
      </c>
    </row>
    <row r="1223" spans="1:12" x14ac:dyDescent="0.2">
      <c r="A1223" s="832" t="s">
        <v>2260</v>
      </c>
      <c r="B1223" s="832" t="s">
        <v>523</v>
      </c>
      <c r="F1223" s="833">
        <v>0</v>
      </c>
      <c r="G1223" s="833">
        <v>263756.69</v>
      </c>
      <c r="H1223" s="833">
        <v>263756.69</v>
      </c>
      <c r="I1223" s="833">
        <v>263756.69</v>
      </c>
      <c r="J1223" s="833">
        <v>263756.69</v>
      </c>
      <c r="K1223" s="833">
        <v>263756.69</v>
      </c>
      <c r="L1223" s="833">
        <v>0</v>
      </c>
    </row>
    <row r="1224" spans="1:12" x14ac:dyDescent="0.2">
      <c r="E1224" s="829" t="s">
        <v>2244</v>
      </c>
      <c r="F1224" s="834">
        <v>0</v>
      </c>
      <c r="G1224" s="834">
        <v>263756.69</v>
      </c>
      <c r="H1224" s="834">
        <v>263756.69</v>
      </c>
      <c r="I1224" s="834">
        <v>263756.69</v>
      </c>
      <c r="J1224" s="834">
        <v>263756.69</v>
      </c>
      <c r="K1224" s="834">
        <v>263756.69</v>
      </c>
      <c r="L1224" s="834">
        <v>0</v>
      </c>
    </row>
    <row r="1227" spans="1:12" x14ac:dyDescent="0.2">
      <c r="A1227" s="831" t="s">
        <v>2545</v>
      </c>
      <c r="C1227" s="831" t="s">
        <v>2544</v>
      </c>
    </row>
    <row r="1228" spans="1:12" x14ac:dyDescent="0.2">
      <c r="A1228" s="832" t="s">
        <v>2246</v>
      </c>
      <c r="B1228" s="832" t="s">
        <v>462</v>
      </c>
      <c r="F1228" s="833">
        <v>0</v>
      </c>
      <c r="G1228" s="833">
        <v>1977.73</v>
      </c>
      <c r="H1228" s="833">
        <v>1977.73</v>
      </c>
      <c r="I1228" s="833">
        <v>0</v>
      </c>
      <c r="J1228" s="833">
        <v>0</v>
      </c>
      <c r="K1228" s="833">
        <v>0</v>
      </c>
      <c r="L1228" s="833">
        <v>1977.73</v>
      </c>
    </row>
    <row r="1229" spans="1:12" x14ac:dyDescent="0.2">
      <c r="A1229" s="832" t="s">
        <v>2266</v>
      </c>
      <c r="B1229" s="832" t="s">
        <v>535</v>
      </c>
      <c r="F1229" s="833">
        <v>0</v>
      </c>
      <c r="G1229" s="833">
        <v>790847.71</v>
      </c>
      <c r="H1229" s="833">
        <v>790847.71</v>
      </c>
      <c r="I1229" s="833">
        <v>790847.71</v>
      </c>
      <c r="J1229" s="833">
        <v>790847.71</v>
      </c>
      <c r="K1229" s="833">
        <v>790847.71</v>
      </c>
      <c r="L1229" s="833">
        <v>0</v>
      </c>
    </row>
    <row r="1230" spans="1:12" x14ac:dyDescent="0.2">
      <c r="E1230" s="829" t="s">
        <v>2244</v>
      </c>
      <c r="F1230" s="834">
        <v>0</v>
      </c>
      <c r="G1230" s="834">
        <v>792825.44</v>
      </c>
      <c r="H1230" s="834">
        <v>792825.44</v>
      </c>
      <c r="I1230" s="834">
        <v>790847.71</v>
      </c>
      <c r="J1230" s="834">
        <v>790847.71</v>
      </c>
      <c r="K1230" s="834">
        <v>790847.71</v>
      </c>
      <c r="L1230" s="834">
        <v>1977.73</v>
      </c>
    </row>
    <row r="1233" spans="1:12" x14ac:dyDescent="0.2">
      <c r="A1233" s="831" t="s">
        <v>2546</v>
      </c>
      <c r="C1233" s="831" t="s">
        <v>2547</v>
      </c>
    </row>
    <row r="1234" spans="1:12" x14ac:dyDescent="0.2">
      <c r="A1234" s="832" t="s">
        <v>2246</v>
      </c>
      <c r="B1234" s="832" t="s">
        <v>462</v>
      </c>
      <c r="F1234" s="833">
        <v>0</v>
      </c>
      <c r="G1234" s="833">
        <v>5067.29</v>
      </c>
      <c r="H1234" s="833">
        <v>5067.29</v>
      </c>
      <c r="I1234" s="833">
        <v>0</v>
      </c>
      <c r="J1234" s="833">
        <v>0</v>
      </c>
      <c r="K1234" s="833">
        <v>0</v>
      </c>
      <c r="L1234" s="833">
        <v>5067.29</v>
      </c>
    </row>
    <row r="1235" spans="1:12" x14ac:dyDescent="0.2">
      <c r="A1235" s="832" t="s">
        <v>2335</v>
      </c>
      <c r="B1235" s="832" t="s">
        <v>518</v>
      </c>
      <c r="F1235" s="833">
        <v>0</v>
      </c>
      <c r="G1235" s="833">
        <v>1214423.3</v>
      </c>
      <c r="H1235" s="833">
        <v>1214423.3</v>
      </c>
      <c r="I1235" s="833">
        <v>1026784.34</v>
      </c>
      <c r="J1235" s="833">
        <v>1026784.34</v>
      </c>
      <c r="K1235" s="833">
        <v>1026784.34</v>
      </c>
      <c r="L1235" s="833">
        <v>187638.96</v>
      </c>
    </row>
    <row r="1236" spans="1:12" x14ac:dyDescent="0.2">
      <c r="E1236" s="829" t="s">
        <v>2244</v>
      </c>
      <c r="F1236" s="834">
        <v>0</v>
      </c>
      <c r="G1236" s="834">
        <v>1219490.5900000001</v>
      </c>
      <c r="H1236" s="834">
        <v>1219490.5900000001</v>
      </c>
      <c r="I1236" s="834">
        <v>1026784.34</v>
      </c>
      <c r="J1236" s="834">
        <v>1026784.34</v>
      </c>
      <c r="K1236" s="834">
        <v>1026784.34</v>
      </c>
      <c r="L1236" s="834">
        <v>192706.25</v>
      </c>
    </row>
    <row r="1239" spans="1:12" x14ac:dyDescent="0.2">
      <c r="A1239" s="831" t="s">
        <v>2548</v>
      </c>
      <c r="C1239" s="831" t="s">
        <v>2544</v>
      </c>
    </row>
    <row r="1240" spans="1:12" x14ac:dyDescent="0.2">
      <c r="A1240" s="832" t="s">
        <v>2246</v>
      </c>
      <c r="B1240" s="832" t="s">
        <v>462</v>
      </c>
      <c r="F1240" s="833">
        <v>0</v>
      </c>
      <c r="G1240" s="833">
        <v>475535.04</v>
      </c>
      <c r="H1240" s="833">
        <v>475535.04</v>
      </c>
      <c r="I1240" s="833">
        <v>0</v>
      </c>
      <c r="J1240" s="833">
        <v>0</v>
      </c>
      <c r="K1240" s="833">
        <v>0</v>
      </c>
      <c r="L1240" s="833">
        <v>475535.04</v>
      </c>
    </row>
    <row r="1241" spans="1:12" x14ac:dyDescent="0.2">
      <c r="E1241" s="829" t="s">
        <v>2244</v>
      </c>
      <c r="F1241" s="834">
        <v>0</v>
      </c>
      <c r="G1241" s="834">
        <v>475535.04</v>
      </c>
      <c r="H1241" s="834">
        <v>475535.04</v>
      </c>
      <c r="I1241" s="834">
        <v>0</v>
      </c>
      <c r="J1241" s="834">
        <v>0</v>
      </c>
      <c r="K1241" s="834">
        <v>0</v>
      </c>
      <c r="L1241" s="834">
        <v>475535.04</v>
      </c>
    </row>
    <row r="1244" spans="1:12" x14ac:dyDescent="0.2">
      <c r="A1244" s="831" t="s">
        <v>2549</v>
      </c>
      <c r="C1244" s="831" t="s">
        <v>2550</v>
      </c>
    </row>
    <row r="1245" spans="1:12" x14ac:dyDescent="0.2">
      <c r="A1245" s="832" t="s">
        <v>2257</v>
      </c>
      <c r="B1245" s="832" t="s">
        <v>455</v>
      </c>
      <c r="F1245" s="833">
        <v>0</v>
      </c>
      <c r="G1245" s="833">
        <v>52195.199999999997</v>
      </c>
      <c r="H1245" s="833">
        <v>52195.199999999997</v>
      </c>
      <c r="I1245" s="833">
        <v>52195.199999999997</v>
      </c>
      <c r="J1245" s="833">
        <v>52195.199999999997</v>
      </c>
      <c r="K1245" s="833">
        <v>52195.199999999997</v>
      </c>
      <c r="L1245" s="833">
        <v>0</v>
      </c>
    </row>
    <row r="1246" spans="1:12" x14ac:dyDescent="0.2">
      <c r="A1246" s="832" t="s">
        <v>2246</v>
      </c>
      <c r="B1246" s="832" t="s">
        <v>462</v>
      </c>
      <c r="F1246" s="833">
        <v>0</v>
      </c>
      <c r="G1246" s="833">
        <v>10.59</v>
      </c>
      <c r="H1246" s="833">
        <v>10.59</v>
      </c>
      <c r="I1246" s="833">
        <v>0</v>
      </c>
      <c r="J1246" s="833">
        <v>0</v>
      </c>
      <c r="K1246" s="833">
        <v>0</v>
      </c>
      <c r="L1246" s="833">
        <v>10.59</v>
      </c>
    </row>
    <row r="1247" spans="1:12" x14ac:dyDescent="0.2">
      <c r="E1247" s="829" t="s">
        <v>2244</v>
      </c>
      <c r="F1247" s="834">
        <v>0</v>
      </c>
      <c r="G1247" s="834">
        <v>52205.79</v>
      </c>
      <c r="H1247" s="834">
        <v>52205.79</v>
      </c>
      <c r="I1247" s="834">
        <v>52195.199999999997</v>
      </c>
      <c r="J1247" s="834">
        <v>52195.199999999997</v>
      </c>
      <c r="K1247" s="834">
        <v>52195.199999999997</v>
      </c>
      <c r="L1247" s="834">
        <v>10.59</v>
      </c>
    </row>
    <row r="1250" spans="1:12" x14ac:dyDescent="0.2">
      <c r="A1250" s="831" t="s">
        <v>2551</v>
      </c>
      <c r="C1250" s="831" t="s">
        <v>2550</v>
      </c>
    </row>
    <row r="1251" spans="1:12" x14ac:dyDescent="0.2">
      <c r="A1251" s="832" t="s">
        <v>2257</v>
      </c>
      <c r="B1251" s="832" t="s">
        <v>455</v>
      </c>
      <c r="F1251" s="833">
        <v>0</v>
      </c>
      <c r="G1251" s="833">
        <v>22065.26</v>
      </c>
      <c r="H1251" s="833">
        <v>22065.26</v>
      </c>
      <c r="I1251" s="833">
        <v>0</v>
      </c>
      <c r="J1251" s="833">
        <v>0</v>
      </c>
      <c r="K1251" s="833">
        <v>0</v>
      </c>
      <c r="L1251" s="833">
        <v>22065.26</v>
      </c>
    </row>
    <row r="1252" spans="1:12" x14ac:dyDescent="0.2">
      <c r="E1252" s="829" t="s">
        <v>2244</v>
      </c>
      <c r="F1252" s="834">
        <v>0</v>
      </c>
      <c r="G1252" s="834">
        <v>22065.26</v>
      </c>
      <c r="H1252" s="834">
        <v>22065.26</v>
      </c>
      <c r="I1252" s="834">
        <v>0</v>
      </c>
      <c r="J1252" s="834">
        <v>0</v>
      </c>
      <c r="K1252" s="834">
        <v>0</v>
      </c>
      <c r="L1252" s="834">
        <v>22065.26</v>
      </c>
    </row>
    <row r="1255" spans="1:12" x14ac:dyDescent="0.2">
      <c r="A1255" s="831" t="s">
        <v>2552</v>
      </c>
      <c r="C1255" s="831" t="s">
        <v>2553</v>
      </c>
    </row>
    <row r="1256" spans="1:12" x14ac:dyDescent="0.2">
      <c r="A1256" s="832" t="s">
        <v>2246</v>
      </c>
      <c r="B1256" s="832" t="s">
        <v>462</v>
      </c>
      <c r="F1256" s="833">
        <v>0</v>
      </c>
      <c r="G1256" s="833">
        <v>0.02</v>
      </c>
      <c r="H1256" s="833">
        <v>0.02</v>
      </c>
      <c r="I1256" s="833">
        <v>0</v>
      </c>
      <c r="J1256" s="833">
        <v>0</v>
      </c>
      <c r="K1256" s="833">
        <v>0</v>
      </c>
      <c r="L1256" s="833">
        <v>0.02</v>
      </c>
    </row>
    <row r="1257" spans="1:12" x14ac:dyDescent="0.2">
      <c r="E1257" s="829" t="s">
        <v>2244</v>
      </c>
      <c r="F1257" s="834">
        <v>0</v>
      </c>
      <c r="G1257" s="834">
        <v>0.02</v>
      </c>
      <c r="H1257" s="834">
        <v>0.02</v>
      </c>
      <c r="I1257" s="834">
        <v>0</v>
      </c>
      <c r="J1257" s="834">
        <v>0</v>
      </c>
      <c r="K1257" s="834">
        <v>0</v>
      </c>
      <c r="L1257" s="834">
        <v>0.02</v>
      </c>
    </row>
    <row r="1260" spans="1:12" x14ac:dyDescent="0.2">
      <c r="A1260" s="831" t="s">
        <v>2554</v>
      </c>
      <c r="C1260" s="831" t="s">
        <v>2553</v>
      </c>
    </row>
    <row r="1261" spans="1:12" x14ac:dyDescent="0.2">
      <c r="A1261" s="832" t="s">
        <v>2246</v>
      </c>
      <c r="B1261" s="832" t="s">
        <v>462</v>
      </c>
      <c r="F1261" s="833">
        <v>0</v>
      </c>
      <c r="G1261" s="833">
        <v>89971.97</v>
      </c>
      <c r="H1261" s="833">
        <v>89971.97</v>
      </c>
      <c r="I1261" s="833">
        <v>0</v>
      </c>
      <c r="J1261" s="833">
        <v>0</v>
      </c>
      <c r="K1261" s="833">
        <v>0</v>
      </c>
      <c r="L1261" s="833">
        <v>89971.97</v>
      </c>
    </row>
    <row r="1262" spans="1:12" x14ac:dyDescent="0.2">
      <c r="A1262" s="832" t="s">
        <v>2263</v>
      </c>
      <c r="B1262" s="832" t="s">
        <v>531</v>
      </c>
      <c r="F1262" s="833">
        <v>0</v>
      </c>
      <c r="G1262" s="833">
        <v>107988.37</v>
      </c>
      <c r="H1262" s="833">
        <v>107988.37</v>
      </c>
      <c r="I1262" s="833">
        <v>107987.97</v>
      </c>
      <c r="J1262" s="833">
        <v>107987.97</v>
      </c>
      <c r="K1262" s="833">
        <v>107987.97</v>
      </c>
      <c r="L1262" s="833">
        <v>0.4</v>
      </c>
    </row>
    <row r="1263" spans="1:12" x14ac:dyDescent="0.2">
      <c r="E1263" s="829" t="s">
        <v>2244</v>
      </c>
      <c r="F1263" s="834">
        <v>0</v>
      </c>
      <c r="G1263" s="834">
        <v>197960.34</v>
      </c>
      <c r="H1263" s="834">
        <v>197960.34</v>
      </c>
      <c r="I1263" s="834">
        <v>107987.97</v>
      </c>
      <c r="J1263" s="834">
        <v>107987.97</v>
      </c>
      <c r="K1263" s="834">
        <v>107987.97</v>
      </c>
      <c r="L1263" s="834">
        <v>89972.37</v>
      </c>
    </row>
    <row r="1266" spans="1:12" x14ac:dyDescent="0.2">
      <c r="A1266" s="831" t="s">
        <v>2555</v>
      </c>
      <c r="C1266" s="831" t="s">
        <v>2556</v>
      </c>
    </row>
    <row r="1267" spans="1:12" x14ac:dyDescent="0.2">
      <c r="A1267" s="832" t="s">
        <v>2363</v>
      </c>
      <c r="B1267" s="832" t="s">
        <v>516</v>
      </c>
      <c r="F1267" s="833">
        <v>164211566</v>
      </c>
      <c r="G1267" s="833">
        <v>2757167.67</v>
      </c>
      <c r="H1267" s="833">
        <v>166968733.66999999</v>
      </c>
      <c r="I1267" s="833">
        <v>166968733.66999999</v>
      </c>
      <c r="J1267" s="833">
        <v>166968733.66999999</v>
      </c>
      <c r="K1267" s="833">
        <v>166070833</v>
      </c>
      <c r="L1267" s="833">
        <v>0</v>
      </c>
    </row>
    <row r="1268" spans="1:12" x14ac:dyDescent="0.2">
      <c r="E1268" s="829" t="s">
        <v>2244</v>
      </c>
      <c r="F1268" s="834">
        <v>164211566</v>
      </c>
      <c r="G1268" s="834">
        <v>2757167.67</v>
      </c>
      <c r="H1268" s="834">
        <v>166968733.66999999</v>
      </c>
      <c r="I1268" s="834">
        <v>166968733.66999999</v>
      </c>
      <c r="J1268" s="834">
        <v>166968733.66999999</v>
      </c>
      <c r="K1268" s="834">
        <v>166070833</v>
      </c>
      <c r="L1268" s="834">
        <v>0</v>
      </c>
    </row>
    <row r="1271" spans="1:12" x14ac:dyDescent="0.2">
      <c r="A1271" s="831" t="s">
        <v>2557</v>
      </c>
      <c r="C1271" s="831" t="s">
        <v>2558</v>
      </c>
    </row>
    <row r="1272" spans="1:12" x14ac:dyDescent="0.2">
      <c r="A1272" s="832" t="s">
        <v>2363</v>
      </c>
      <c r="B1272" s="832" t="s">
        <v>516</v>
      </c>
      <c r="F1272" s="833">
        <v>0</v>
      </c>
      <c r="G1272" s="833">
        <v>49877.54</v>
      </c>
      <c r="H1272" s="833">
        <v>49877.54</v>
      </c>
      <c r="I1272" s="833">
        <v>49877.54</v>
      </c>
      <c r="J1272" s="833">
        <v>49877.54</v>
      </c>
      <c r="K1272" s="833">
        <v>49877.54</v>
      </c>
      <c r="L1272" s="833">
        <v>0</v>
      </c>
    </row>
    <row r="1273" spans="1:12" x14ac:dyDescent="0.2">
      <c r="E1273" s="829" t="s">
        <v>2244</v>
      </c>
      <c r="F1273" s="834">
        <v>0</v>
      </c>
      <c r="G1273" s="834">
        <v>49877.54</v>
      </c>
      <c r="H1273" s="834">
        <v>49877.54</v>
      </c>
      <c r="I1273" s="834">
        <v>49877.54</v>
      </c>
      <c r="J1273" s="834">
        <v>49877.54</v>
      </c>
      <c r="K1273" s="834">
        <v>49877.54</v>
      </c>
      <c r="L1273" s="834">
        <v>0</v>
      </c>
    </row>
    <row r="1276" spans="1:12" x14ac:dyDescent="0.2">
      <c r="A1276" s="831" t="s">
        <v>2559</v>
      </c>
      <c r="C1276" s="831" t="s">
        <v>2560</v>
      </c>
    </row>
    <row r="1277" spans="1:12" x14ac:dyDescent="0.2">
      <c r="A1277" s="832" t="s">
        <v>2246</v>
      </c>
      <c r="B1277" s="832" t="s">
        <v>462</v>
      </c>
      <c r="F1277" s="833">
        <v>0</v>
      </c>
      <c r="G1277" s="833">
        <v>3029881.55</v>
      </c>
      <c r="H1277" s="833">
        <v>3029881.55</v>
      </c>
      <c r="I1277" s="833">
        <v>0</v>
      </c>
      <c r="J1277" s="833">
        <v>0</v>
      </c>
      <c r="K1277" s="833">
        <v>0</v>
      </c>
      <c r="L1277" s="833">
        <v>3029881.55</v>
      </c>
    </row>
    <row r="1278" spans="1:12" x14ac:dyDescent="0.2">
      <c r="A1278" s="832" t="s">
        <v>2251</v>
      </c>
      <c r="B1278" s="832" t="s">
        <v>474</v>
      </c>
      <c r="F1278" s="833">
        <v>0</v>
      </c>
      <c r="G1278" s="833">
        <v>86121995.549999997</v>
      </c>
      <c r="H1278" s="833">
        <v>86121995.549999997</v>
      </c>
      <c r="I1278" s="833">
        <v>86121995.549999997</v>
      </c>
      <c r="J1278" s="833">
        <v>86121995.549999997</v>
      </c>
      <c r="K1278" s="833">
        <v>86121995.549999997</v>
      </c>
      <c r="L1278" s="833">
        <v>0</v>
      </c>
    </row>
    <row r="1279" spans="1:12" x14ac:dyDescent="0.2">
      <c r="E1279" s="829" t="s">
        <v>2244</v>
      </c>
      <c r="F1279" s="834">
        <v>0</v>
      </c>
      <c r="G1279" s="834">
        <v>89151877.099999994</v>
      </c>
      <c r="H1279" s="834">
        <v>89151877.099999994</v>
      </c>
      <c r="I1279" s="834">
        <v>86121995.549999997</v>
      </c>
      <c r="J1279" s="834">
        <v>86121995.549999997</v>
      </c>
      <c r="K1279" s="834">
        <v>86121995.549999997</v>
      </c>
      <c r="L1279" s="834">
        <v>3029881.55</v>
      </c>
    </row>
    <row r="1282" spans="1:12" x14ac:dyDescent="0.2">
      <c r="A1282" s="831" t="s">
        <v>2561</v>
      </c>
      <c r="C1282" s="831" t="s">
        <v>2560</v>
      </c>
    </row>
    <row r="1283" spans="1:12" x14ac:dyDescent="0.2">
      <c r="A1283" s="832" t="s">
        <v>2246</v>
      </c>
      <c r="B1283" s="832" t="s">
        <v>462</v>
      </c>
      <c r="F1283" s="833">
        <v>217550905</v>
      </c>
      <c r="G1283" s="833">
        <v>-217550905</v>
      </c>
      <c r="H1283" s="833">
        <v>0</v>
      </c>
      <c r="I1283" s="833">
        <v>0</v>
      </c>
      <c r="J1283" s="833">
        <v>0</v>
      </c>
      <c r="K1283" s="833">
        <v>0</v>
      </c>
      <c r="L1283" s="833">
        <v>0</v>
      </c>
    </row>
    <row r="1284" spans="1:12" x14ac:dyDescent="0.2">
      <c r="A1284" s="832" t="s">
        <v>2251</v>
      </c>
      <c r="B1284" s="832" t="s">
        <v>474</v>
      </c>
      <c r="F1284" s="833">
        <v>0</v>
      </c>
      <c r="G1284" s="833">
        <v>211953379</v>
      </c>
      <c r="H1284" s="833">
        <v>211953379</v>
      </c>
      <c r="I1284" s="833">
        <v>135033617.69999999</v>
      </c>
      <c r="J1284" s="833">
        <v>135033617.69999999</v>
      </c>
      <c r="K1284" s="833">
        <v>135033617.69999999</v>
      </c>
      <c r="L1284" s="833">
        <v>76919761.299999997</v>
      </c>
    </row>
    <row r="1285" spans="1:12" x14ac:dyDescent="0.2">
      <c r="E1285" s="829" t="s">
        <v>2244</v>
      </c>
      <c r="F1285" s="834">
        <v>217550905</v>
      </c>
      <c r="G1285" s="834">
        <v>-5597526</v>
      </c>
      <c r="H1285" s="834">
        <v>211953379</v>
      </c>
      <c r="I1285" s="834">
        <v>135033617.69999999</v>
      </c>
      <c r="J1285" s="834">
        <v>135033617.69999999</v>
      </c>
      <c r="K1285" s="834">
        <v>135033617.69999999</v>
      </c>
      <c r="L1285" s="834">
        <v>76919761.299999997</v>
      </c>
    </row>
    <row r="1288" spans="1:12" x14ac:dyDescent="0.2">
      <c r="A1288" s="831" t="s">
        <v>2562</v>
      </c>
      <c r="C1288" s="831" t="s">
        <v>2563</v>
      </c>
    </row>
    <row r="1289" spans="1:12" x14ac:dyDescent="0.2">
      <c r="A1289" s="832" t="s">
        <v>2246</v>
      </c>
      <c r="B1289" s="832" t="s">
        <v>462</v>
      </c>
      <c r="F1289" s="833">
        <v>0</v>
      </c>
      <c r="G1289" s="833">
        <v>906</v>
      </c>
      <c r="H1289" s="833">
        <v>906</v>
      </c>
      <c r="I1289" s="833">
        <v>0</v>
      </c>
      <c r="J1289" s="833">
        <v>0</v>
      </c>
      <c r="K1289" s="833">
        <v>0</v>
      </c>
      <c r="L1289" s="833">
        <v>906</v>
      </c>
    </row>
    <row r="1290" spans="1:12" x14ac:dyDescent="0.2">
      <c r="A1290" s="832" t="s">
        <v>2251</v>
      </c>
      <c r="B1290" s="832" t="s">
        <v>474</v>
      </c>
      <c r="F1290" s="833">
        <v>0</v>
      </c>
      <c r="G1290" s="833">
        <v>536094</v>
      </c>
      <c r="H1290" s="833">
        <v>536094</v>
      </c>
      <c r="I1290" s="833">
        <v>536094</v>
      </c>
      <c r="J1290" s="833">
        <v>536094</v>
      </c>
      <c r="K1290" s="833">
        <v>536094</v>
      </c>
      <c r="L1290" s="833">
        <v>0</v>
      </c>
    </row>
    <row r="1291" spans="1:12" x14ac:dyDescent="0.2">
      <c r="E1291" s="829" t="s">
        <v>2244</v>
      </c>
      <c r="F1291" s="834">
        <v>0</v>
      </c>
      <c r="G1291" s="834">
        <v>537000</v>
      </c>
      <c r="H1291" s="834">
        <v>537000</v>
      </c>
      <c r="I1291" s="834">
        <v>536094</v>
      </c>
      <c r="J1291" s="834">
        <v>536094</v>
      </c>
      <c r="K1291" s="834">
        <v>536094</v>
      </c>
      <c r="L1291" s="834">
        <v>906</v>
      </c>
    </row>
    <row r="1294" spans="1:12" x14ac:dyDescent="0.2">
      <c r="A1294" s="831" t="s">
        <v>2564</v>
      </c>
      <c r="C1294" s="831" t="s">
        <v>2563</v>
      </c>
    </row>
    <row r="1295" spans="1:12" x14ac:dyDescent="0.2">
      <c r="A1295" s="832" t="s">
        <v>2251</v>
      </c>
      <c r="B1295" s="832" t="s">
        <v>474</v>
      </c>
      <c r="F1295" s="833">
        <v>0</v>
      </c>
      <c r="G1295" s="833">
        <v>362700</v>
      </c>
      <c r="H1295" s="833">
        <v>362700</v>
      </c>
      <c r="I1295" s="833">
        <v>358753.71</v>
      </c>
      <c r="J1295" s="833">
        <v>358753.71</v>
      </c>
      <c r="K1295" s="833">
        <v>358753.71</v>
      </c>
      <c r="L1295" s="833">
        <v>3946.29</v>
      </c>
    </row>
    <row r="1296" spans="1:12" x14ac:dyDescent="0.2">
      <c r="E1296" s="829" t="s">
        <v>2244</v>
      </c>
      <c r="F1296" s="834">
        <v>0</v>
      </c>
      <c r="G1296" s="834">
        <v>362700</v>
      </c>
      <c r="H1296" s="834">
        <v>362700</v>
      </c>
      <c r="I1296" s="834">
        <v>358753.71</v>
      </c>
      <c r="J1296" s="834">
        <v>358753.71</v>
      </c>
      <c r="K1296" s="834">
        <v>358753.71</v>
      </c>
      <c r="L1296" s="834">
        <v>3946.29</v>
      </c>
    </row>
    <row r="1299" spans="1:12" x14ac:dyDescent="0.2">
      <c r="A1299" s="831" t="s">
        <v>2565</v>
      </c>
      <c r="C1299" s="831" t="s">
        <v>2566</v>
      </c>
    </row>
    <row r="1300" spans="1:12" x14ac:dyDescent="0.2">
      <c r="A1300" s="832" t="s">
        <v>2378</v>
      </c>
      <c r="B1300" s="832" t="s">
        <v>463</v>
      </c>
      <c r="F1300" s="833">
        <v>1970948988</v>
      </c>
      <c r="G1300" s="833">
        <v>-203713941.84999999</v>
      </c>
      <c r="H1300" s="833">
        <v>1767235046.1500001</v>
      </c>
      <c r="I1300" s="833">
        <v>1767235046.1500001</v>
      </c>
      <c r="J1300" s="833">
        <v>1767235046.1500001</v>
      </c>
      <c r="K1300" s="833">
        <v>1767235046.1500001</v>
      </c>
      <c r="L1300" s="833">
        <v>0</v>
      </c>
    </row>
    <row r="1301" spans="1:12" x14ac:dyDescent="0.2">
      <c r="A1301" s="832" t="s">
        <v>2350</v>
      </c>
      <c r="B1301" s="832" t="s">
        <v>558</v>
      </c>
      <c r="F1301" s="833">
        <v>0</v>
      </c>
      <c r="G1301" s="833">
        <v>259202594.84999999</v>
      </c>
      <c r="H1301" s="833">
        <v>259202594.84999999</v>
      </c>
      <c r="I1301" s="833">
        <v>259202594.84999999</v>
      </c>
      <c r="J1301" s="833">
        <v>259202594.84999999</v>
      </c>
      <c r="K1301" s="833">
        <v>259202594.84999999</v>
      </c>
      <c r="L1301" s="833">
        <v>0</v>
      </c>
    </row>
    <row r="1302" spans="1:12" x14ac:dyDescent="0.2">
      <c r="E1302" s="829" t="s">
        <v>2244</v>
      </c>
      <c r="F1302" s="834">
        <v>1970948988</v>
      </c>
      <c r="G1302" s="834">
        <v>55488653</v>
      </c>
      <c r="H1302" s="834">
        <v>2026437641</v>
      </c>
      <c r="I1302" s="834">
        <v>2026437641</v>
      </c>
      <c r="J1302" s="834">
        <v>2026437641</v>
      </c>
      <c r="K1302" s="834">
        <v>2026437641</v>
      </c>
      <c r="L1302" s="834">
        <v>0</v>
      </c>
    </row>
    <row r="1305" spans="1:12" x14ac:dyDescent="0.2">
      <c r="A1305" s="831" t="s">
        <v>2567</v>
      </c>
      <c r="C1305" s="831" t="s">
        <v>2568</v>
      </c>
    </row>
    <row r="1306" spans="1:12" x14ac:dyDescent="0.2">
      <c r="A1306" s="832" t="s">
        <v>2378</v>
      </c>
      <c r="B1306" s="832" t="s">
        <v>463</v>
      </c>
      <c r="F1306" s="833">
        <v>0</v>
      </c>
      <c r="G1306" s="833">
        <v>14569158.609999999</v>
      </c>
      <c r="H1306" s="833">
        <v>14569158.609999999</v>
      </c>
      <c r="I1306" s="833">
        <v>14569158.609999999</v>
      </c>
      <c r="J1306" s="833">
        <v>14569158.609999999</v>
      </c>
      <c r="K1306" s="833">
        <v>14569158.609999999</v>
      </c>
      <c r="L1306" s="833">
        <v>0</v>
      </c>
    </row>
    <row r="1307" spans="1:12" x14ac:dyDescent="0.2">
      <c r="E1307" s="829" t="s">
        <v>2244</v>
      </c>
      <c r="F1307" s="834">
        <v>0</v>
      </c>
      <c r="G1307" s="834">
        <v>14569158.609999999</v>
      </c>
      <c r="H1307" s="834">
        <v>14569158.609999999</v>
      </c>
      <c r="I1307" s="834">
        <v>14569158.609999999</v>
      </c>
      <c r="J1307" s="834">
        <v>14569158.609999999</v>
      </c>
      <c r="K1307" s="834">
        <v>14569158.609999999</v>
      </c>
      <c r="L1307" s="834">
        <v>0</v>
      </c>
    </row>
    <row r="1310" spans="1:12" x14ac:dyDescent="0.2">
      <c r="A1310" s="831" t="s">
        <v>2569</v>
      </c>
      <c r="C1310" s="831" t="s">
        <v>2570</v>
      </c>
    </row>
    <row r="1311" spans="1:12" x14ac:dyDescent="0.2">
      <c r="A1311" s="832" t="s">
        <v>2307</v>
      </c>
      <c r="B1311" s="832" t="s">
        <v>454</v>
      </c>
      <c r="F1311" s="833">
        <v>0</v>
      </c>
      <c r="G1311" s="833">
        <v>4474150</v>
      </c>
      <c r="H1311" s="833">
        <v>4474150</v>
      </c>
      <c r="I1311" s="833">
        <v>4474150</v>
      </c>
      <c r="J1311" s="833">
        <v>4474150</v>
      </c>
      <c r="K1311" s="833">
        <v>4474150</v>
      </c>
      <c r="L1311" s="833">
        <v>0</v>
      </c>
    </row>
    <row r="1312" spans="1:12" x14ac:dyDescent="0.2">
      <c r="E1312" s="829" t="s">
        <v>2244</v>
      </c>
      <c r="F1312" s="834">
        <v>0</v>
      </c>
      <c r="G1312" s="834">
        <v>4474150</v>
      </c>
      <c r="H1312" s="834">
        <v>4474150</v>
      </c>
      <c r="I1312" s="834">
        <v>4474150</v>
      </c>
      <c r="J1312" s="834">
        <v>4474150</v>
      </c>
      <c r="K1312" s="834">
        <v>4474150</v>
      </c>
      <c r="L1312" s="834">
        <v>0</v>
      </c>
    </row>
    <row r="1315" spans="1:12" x14ac:dyDescent="0.2">
      <c r="A1315" s="831" t="s">
        <v>2571</v>
      </c>
      <c r="C1315" s="831" t="s">
        <v>2572</v>
      </c>
    </row>
    <row r="1316" spans="1:12" x14ac:dyDescent="0.2">
      <c r="A1316" s="832" t="s">
        <v>2246</v>
      </c>
      <c r="B1316" s="832" t="s">
        <v>462</v>
      </c>
      <c r="F1316" s="833">
        <v>0</v>
      </c>
      <c r="G1316" s="833">
        <v>839317.38</v>
      </c>
      <c r="H1316" s="833">
        <v>839317.38</v>
      </c>
      <c r="I1316" s="833">
        <v>0</v>
      </c>
      <c r="J1316" s="833">
        <v>0</v>
      </c>
      <c r="K1316" s="833">
        <v>0</v>
      </c>
      <c r="L1316" s="833">
        <v>839317.38</v>
      </c>
    </row>
    <row r="1317" spans="1:12" x14ac:dyDescent="0.2">
      <c r="E1317" s="829" t="s">
        <v>2244</v>
      </c>
      <c r="F1317" s="834">
        <v>0</v>
      </c>
      <c r="G1317" s="834">
        <v>839317.38</v>
      </c>
      <c r="H1317" s="834">
        <v>839317.38</v>
      </c>
      <c r="I1317" s="834">
        <v>0</v>
      </c>
      <c r="J1317" s="834">
        <v>0</v>
      </c>
      <c r="K1317" s="834">
        <v>0</v>
      </c>
      <c r="L1317" s="834">
        <v>839317.38</v>
      </c>
    </row>
    <row r="1320" spans="1:12" x14ac:dyDescent="0.2">
      <c r="A1320" s="831" t="s">
        <v>2573</v>
      </c>
      <c r="C1320" s="831" t="s">
        <v>2574</v>
      </c>
    </row>
    <row r="1321" spans="1:12" x14ac:dyDescent="0.2">
      <c r="A1321" s="832" t="s">
        <v>2319</v>
      </c>
      <c r="B1321" s="832" t="s">
        <v>477</v>
      </c>
      <c r="F1321" s="833">
        <v>0</v>
      </c>
      <c r="G1321" s="833">
        <v>1863000</v>
      </c>
      <c r="H1321" s="833">
        <v>1863000</v>
      </c>
      <c r="I1321" s="833">
        <v>1863000</v>
      </c>
      <c r="J1321" s="833">
        <v>1863000</v>
      </c>
      <c r="K1321" s="833">
        <v>1863000</v>
      </c>
      <c r="L1321" s="833">
        <v>0</v>
      </c>
    </row>
    <row r="1322" spans="1:12" x14ac:dyDescent="0.2">
      <c r="E1322" s="829" t="s">
        <v>2244</v>
      </c>
      <c r="F1322" s="834">
        <v>0</v>
      </c>
      <c r="G1322" s="834">
        <v>1863000</v>
      </c>
      <c r="H1322" s="834">
        <v>1863000</v>
      </c>
      <c r="I1322" s="834">
        <v>1863000</v>
      </c>
      <c r="J1322" s="834">
        <v>1863000</v>
      </c>
      <c r="K1322" s="834">
        <v>1863000</v>
      </c>
      <c r="L1322" s="834">
        <v>0</v>
      </c>
    </row>
    <row r="1325" spans="1:12" x14ac:dyDescent="0.2">
      <c r="A1325" s="831" t="s">
        <v>2575</v>
      </c>
      <c r="C1325" s="831" t="s">
        <v>2576</v>
      </c>
    </row>
    <row r="1326" spans="1:12" x14ac:dyDescent="0.2">
      <c r="A1326" s="832" t="s">
        <v>2378</v>
      </c>
      <c r="B1326" s="832" t="s">
        <v>463</v>
      </c>
      <c r="F1326" s="833">
        <v>0</v>
      </c>
      <c r="G1326" s="833">
        <v>464323.87</v>
      </c>
      <c r="H1326" s="833">
        <v>464323.87</v>
      </c>
      <c r="I1326" s="833">
        <v>464323.87</v>
      </c>
      <c r="J1326" s="833">
        <v>464323.87</v>
      </c>
      <c r="K1326" s="833">
        <v>464323.87</v>
      </c>
      <c r="L1326" s="833">
        <v>0</v>
      </c>
    </row>
    <row r="1327" spans="1:12" x14ac:dyDescent="0.2">
      <c r="E1327" s="829" t="s">
        <v>2244</v>
      </c>
      <c r="F1327" s="834">
        <v>0</v>
      </c>
      <c r="G1327" s="834">
        <v>464323.87</v>
      </c>
      <c r="H1327" s="834">
        <v>464323.87</v>
      </c>
      <c r="I1327" s="834">
        <v>464323.87</v>
      </c>
      <c r="J1327" s="834">
        <v>464323.87</v>
      </c>
      <c r="K1327" s="834">
        <v>464323.87</v>
      </c>
      <c r="L1327" s="834">
        <v>0</v>
      </c>
    </row>
    <row r="1330" spans="1:12" x14ac:dyDescent="0.2">
      <c r="A1330" s="831" t="s">
        <v>2577</v>
      </c>
      <c r="C1330" s="831" t="s">
        <v>2576</v>
      </c>
    </row>
    <row r="1331" spans="1:12" x14ac:dyDescent="0.2">
      <c r="A1331" s="832" t="s">
        <v>2378</v>
      </c>
      <c r="B1331" s="832" t="s">
        <v>463</v>
      </c>
      <c r="F1331" s="833">
        <v>5385454</v>
      </c>
      <c r="G1331" s="833">
        <v>0</v>
      </c>
      <c r="H1331" s="833">
        <v>5385454</v>
      </c>
      <c r="I1331" s="833">
        <v>4667294.8600000003</v>
      </c>
      <c r="J1331" s="833">
        <v>4667294.8600000003</v>
      </c>
      <c r="K1331" s="833">
        <v>4667294.8600000003</v>
      </c>
      <c r="L1331" s="833">
        <v>718159.14</v>
      </c>
    </row>
    <row r="1332" spans="1:12" x14ac:dyDescent="0.2">
      <c r="E1332" s="829" t="s">
        <v>2244</v>
      </c>
      <c r="F1332" s="834">
        <v>5385454</v>
      </c>
      <c r="G1332" s="834">
        <v>0</v>
      </c>
      <c r="H1332" s="834">
        <v>5385454</v>
      </c>
      <c r="I1332" s="834">
        <v>4667294.8600000003</v>
      </c>
      <c r="J1332" s="834">
        <v>4667294.8600000003</v>
      </c>
      <c r="K1332" s="834">
        <v>4667294.8600000003</v>
      </c>
      <c r="L1332" s="834">
        <v>718159.14</v>
      </c>
    </row>
    <row r="1335" spans="1:12" x14ac:dyDescent="0.2">
      <c r="A1335" s="831" t="s">
        <v>2578</v>
      </c>
      <c r="C1335" s="831" t="s">
        <v>2579</v>
      </c>
    </row>
    <row r="1336" spans="1:12" x14ac:dyDescent="0.2">
      <c r="A1336" s="832" t="s">
        <v>2378</v>
      </c>
      <c r="B1336" s="832" t="s">
        <v>463</v>
      </c>
      <c r="F1336" s="833">
        <v>0</v>
      </c>
      <c r="G1336" s="833">
        <v>402336.3</v>
      </c>
      <c r="H1336" s="833">
        <v>402336.3</v>
      </c>
      <c r="I1336" s="833">
        <v>402336.3</v>
      </c>
      <c r="J1336" s="833">
        <v>402336.3</v>
      </c>
      <c r="K1336" s="833">
        <v>402336.3</v>
      </c>
      <c r="L1336" s="833">
        <v>0</v>
      </c>
    </row>
    <row r="1337" spans="1:12" x14ac:dyDescent="0.2">
      <c r="E1337" s="829" t="s">
        <v>2244</v>
      </c>
      <c r="F1337" s="834">
        <v>0</v>
      </c>
      <c r="G1337" s="834">
        <v>402336.3</v>
      </c>
      <c r="H1337" s="834">
        <v>402336.3</v>
      </c>
      <c r="I1337" s="834">
        <v>402336.3</v>
      </c>
      <c r="J1337" s="834">
        <v>402336.3</v>
      </c>
      <c r="K1337" s="834">
        <v>402336.3</v>
      </c>
      <c r="L1337" s="834">
        <v>0</v>
      </c>
    </row>
    <row r="1340" spans="1:12" x14ac:dyDescent="0.2">
      <c r="A1340" s="831" t="s">
        <v>2580</v>
      </c>
      <c r="C1340" s="831" t="s">
        <v>2581</v>
      </c>
    </row>
    <row r="1341" spans="1:12" x14ac:dyDescent="0.2">
      <c r="A1341" s="832" t="s">
        <v>2339</v>
      </c>
      <c r="B1341" s="832" t="s">
        <v>540</v>
      </c>
      <c r="F1341" s="833">
        <v>0</v>
      </c>
      <c r="G1341" s="833">
        <v>2969.31</v>
      </c>
      <c r="H1341" s="833">
        <v>2969.31</v>
      </c>
      <c r="I1341" s="833">
        <v>0</v>
      </c>
      <c r="J1341" s="833">
        <v>0</v>
      </c>
      <c r="K1341" s="833">
        <v>0</v>
      </c>
      <c r="L1341" s="833">
        <v>2969.31</v>
      </c>
    </row>
    <row r="1342" spans="1:12" x14ac:dyDescent="0.2">
      <c r="E1342" s="829" t="s">
        <v>2244</v>
      </c>
      <c r="F1342" s="834">
        <v>0</v>
      </c>
      <c r="G1342" s="834">
        <v>2969.31</v>
      </c>
      <c r="H1342" s="834">
        <v>2969.31</v>
      </c>
      <c r="I1342" s="834">
        <v>0</v>
      </c>
      <c r="J1342" s="834">
        <v>0</v>
      </c>
      <c r="K1342" s="834">
        <v>0</v>
      </c>
      <c r="L1342" s="834">
        <v>2969.31</v>
      </c>
    </row>
    <row r="1345" spans="1:12" x14ac:dyDescent="0.2">
      <c r="A1345" s="831" t="s">
        <v>2582</v>
      </c>
      <c r="C1345" s="831" t="s">
        <v>2583</v>
      </c>
    </row>
    <row r="1346" spans="1:12" x14ac:dyDescent="0.2">
      <c r="A1346" s="832" t="s">
        <v>2339</v>
      </c>
      <c r="B1346" s="832" t="s">
        <v>540</v>
      </c>
      <c r="F1346" s="833">
        <v>0</v>
      </c>
      <c r="G1346" s="833">
        <v>1959.32</v>
      </c>
      <c r="H1346" s="833">
        <v>1959.32</v>
      </c>
      <c r="I1346" s="833">
        <v>0</v>
      </c>
      <c r="J1346" s="833">
        <v>0</v>
      </c>
      <c r="K1346" s="833">
        <v>0</v>
      </c>
      <c r="L1346" s="833">
        <v>1959.32</v>
      </c>
    </row>
    <row r="1347" spans="1:12" x14ac:dyDescent="0.2">
      <c r="E1347" s="829" t="s">
        <v>2244</v>
      </c>
      <c r="F1347" s="834">
        <v>0</v>
      </c>
      <c r="G1347" s="834">
        <v>1959.32</v>
      </c>
      <c r="H1347" s="834">
        <v>1959.32</v>
      </c>
      <c r="I1347" s="834">
        <v>0</v>
      </c>
      <c r="J1347" s="834">
        <v>0</v>
      </c>
      <c r="K1347" s="834">
        <v>0</v>
      </c>
      <c r="L1347" s="834">
        <v>1959.32</v>
      </c>
    </row>
    <row r="1350" spans="1:12" x14ac:dyDescent="0.2">
      <c r="A1350" s="831" t="s">
        <v>2584</v>
      </c>
      <c r="C1350" s="831" t="s">
        <v>2585</v>
      </c>
    </row>
    <row r="1351" spans="1:12" x14ac:dyDescent="0.2">
      <c r="A1351" s="832" t="s">
        <v>2246</v>
      </c>
      <c r="B1351" s="832" t="s">
        <v>462</v>
      </c>
      <c r="F1351" s="833">
        <v>0</v>
      </c>
      <c r="G1351" s="833">
        <v>1295.48</v>
      </c>
      <c r="H1351" s="833">
        <v>1295.48</v>
      </c>
      <c r="I1351" s="833">
        <v>0</v>
      </c>
      <c r="J1351" s="833">
        <v>0</v>
      </c>
      <c r="K1351" s="833">
        <v>0</v>
      </c>
      <c r="L1351" s="833">
        <v>1295.48</v>
      </c>
    </row>
    <row r="1352" spans="1:12" x14ac:dyDescent="0.2">
      <c r="E1352" s="829" t="s">
        <v>2244</v>
      </c>
      <c r="F1352" s="834">
        <v>0</v>
      </c>
      <c r="G1352" s="834">
        <v>1295.48</v>
      </c>
      <c r="H1352" s="834">
        <v>1295.48</v>
      </c>
      <c r="I1352" s="834">
        <v>0</v>
      </c>
      <c r="J1352" s="834">
        <v>0</v>
      </c>
      <c r="K1352" s="834">
        <v>0</v>
      </c>
      <c r="L1352" s="834">
        <v>1295.48</v>
      </c>
    </row>
    <row r="1355" spans="1:12" x14ac:dyDescent="0.2">
      <c r="A1355" s="831" t="s">
        <v>2586</v>
      </c>
      <c r="C1355" s="831" t="s">
        <v>2587</v>
      </c>
    </row>
    <row r="1356" spans="1:12" x14ac:dyDescent="0.2">
      <c r="A1356" s="832" t="s">
        <v>2334</v>
      </c>
      <c r="B1356" s="832" t="s">
        <v>517</v>
      </c>
      <c r="F1356" s="833">
        <v>0</v>
      </c>
      <c r="G1356" s="833">
        <v>11221214.57</v>
      </c>
      <c r="H1356" s="833">
        <v>11221214.57</v>
      </c>
      <c r="I1356" s="833">
        <v>11221214.57</v>
      </c>
      <c r="J1356" s="833">
        <v>11221214.57</v>
      </c>
      <c r="K1356" s="833">
        <v>11221214.57</v>
      </c>
      <c r="L1356" s="833">
        <v>0</v>
      </c>
    </row>
    <row r="1357" spans="1:12" x14ac:dyDescent="0.2">
      <c r="E1357" s="829" t="s">
        <v>2244</v>
      </c>
      <c r="F1357" s="834">
        <v>0</v>
      </c>
      <c r="G1357" s="834">
        <v>11221214.57</v>
      </c>
      <c r="H1357" s="834">
        <v>11221214.57</v>
      </c>
      <c r="I1357" s="834">
        <v>11221214.57</v>
      </c>
      <c r="J1357" s="834">
        <v>11221214.57</v>
      </c>
      <c r="K1357" s="834">
        <v>11221214.57</v>
      </c>
      <c r="L1357" s="834">
        <v>0</v>
      </c>
    </row>
    <row r="1360" spans="1:12" x14ac:dyDescent="0.2">
      <c r="A1360" s="831" t="s">
        <v>2588</v>
      </c>
      <c r="C1360" s="831" t="s">
        <v>2589</v>
      </c>
    </row>
    <row r="1361" spans="1:12" x14ac:dyDescent="0.2">
      <c r="A1361" s="832" t="s">
        <v>2334</v>
      </c>
      <c r="B1361" s="832" t="s">
        <v>517</v>
      </c>
      <c r="F1361" s="833">
        <v>0</v>
      </c>
      <c r="G1361" s="833">
        <v>977929.02</v>
      </c>
      <c r="H1361" s="833">
        <v>977929.02</v>
      </c>
      <c r="I1361" s="833">
        <v>977929.02</v>
      </c>
      <c r="J1361" s="833">
        <v>977929.02</v>
      </c>
      <c r="K1361" s="833">
        <v>977929.02</v>
      </c>
      <c r="L1361" s="833">
        <v>0</v>
      </c>
    </row>
    <row r="1362" spans="1:12" x14ac:dyDescent="0.2">
      <c r="E1362" s="829" t="s">
        <v>2244</v>
      </c>
      <c r="F1362" s="834">
        <v>0</v>
      </c>
      <c r="G1362" s="834">
        <v>977929.02</v>
      </c>
      <c r="H1362" s="834">
        <v>977929.02</v>
      </c>
      <c r="I1362" s="834">
        <v>977929.02</v>
      </c>
      <c r="J1362" s="834">
        <v>977929.02</v>
      </c>
      <c r="K1362" s="834">
        <v>977929.02</v>
      </c>
      <c r="L1362" s="834">
        <v>0</v>
      </c>
    </row>
    <row r="1365" spans="1:12" x14ac:dyDescent="0.2">
      <c r="A1365" s="831" t="s">
        <v>2590</v>
      </c>
      <c r="C1365" s="831" t="s">
        <v>2591</v>
      </c>
    </row>
    <row r="1366" spans="1:12" x14ac:dyDescent="0.2">
      <c r="A1366" s="832" t="s">
        <v>2264</v>
      </c>
      <c r="B1366" s="832" t="s">
        <v>533</v>
      </c>
      <c r="F1366" s="833">
        <v>0</v>
      </c>
      <c r="G1366" s="833">
        <v>33952.300000000003</v>
      </c>
      <c r="H1366" s="833">
        <v>33952.300000000003</v>
      </c>
      <c r="I1366" s="833">
        <v>5319.9</v>
      </c>
      <c r="J1366" s="833">
        <v>5319.9</v>
      </c>
      <c r="K1366" s="833">
        <v>5319.9</v>
      </c>
      <c r="L1366" s="833">
        <v>28632.400000000001</v>
      </c>
    </row>
    <row r="1367" spans="1:12" x14ac:dyDescent="0.2">
      <c r="E1367" s="829" t="s">
        <v>2244</v>
      </c>
      <c r="F1367" s="834">
        <v>0</v>
      </c>
      <c r="G1367" s="834">
        <v>33952.300000000003</v>
      </c>
      <c r="H1367" s="834">
        <v>33952.300000000003</v>
      </c>
      <c r="I1367" s="834">
        <v>5319.9</v>
      </c>
      <c r="J1367" s="834">
        <v>5319.9</v>
      </c>
      <c r="K1367" s="834">
        <v>5319.9</v>
      </c>
      <c r="L1367" s="834">
        <v>28632.400000000001</v>
      </c>
    </row>
    <row r="1370" spans="1:12" x14ac:dyDescent="0.2">
      <c r="A1370" s="831" t="s">
        <v>2592</v>
      </c>
      <c r="C1370" s="831" t="s">
        <v>2591</v>
      </c>
    </row>
    <row r="1371" spans="1:12" x14ac:dyDescent="0.2">
      <c r="A1371" s="832" t="s">
        <v>2264</v>
      </c>
      <c r="B1371" s="832" t="s">
        <v>533</v>
      </c>
      <c r="F1371" s="833">
        <v>0</v>
      </c>
      <c r="G1371" s="833">
        <v>1429474</v>
      </c>
      <c r="H1371" s="833">
        <v>1429474</v>
      </c>
      <c r="I1371" s="833">
        <v>1057257.1000000001</v>
      </c>
      <c r="J1371" s="833">
        <v>1057257.1000000001</v>
      </c>
      <c r="K1371" s="833">
        <v>1057257.1000000001</v>
      </c>
      <c r="L1371" s="833">
        <v>372216.9</v>
      </c>
    </row>
    <row r="1372" spans="1:12" x14ac:dyDescent="0.2">
      <c r="E1372" s="829" t="s">
        <v>2244</v>
      </c>
      <c r="F1372" s="834">
        <v>0</v>
      </c>
      <c r="G1372" s="834">
        <v>1429474</v>
      </c>
      <c r="H1372" s="834">
        <v>1429474</v>
      </c>
      <c r="I1372" s="834">
        <v>1057257.1000000001</v>
      </c>
      <c r="J1372" s="834">
        <v>1057257.1000000001</v>
      </c>
      <c r="K1372" s="834">
        <v>1057257.1000000001</v>
      </c>
      <c r="L1372" s="834">
        <v>372216.9</v>
      </c>
    </row>
    <row r="1375" spans="1:12" x14ac:dyDescent="0.2">
      <c r="A1375" s="831" t="s">
        <v>2593</v>
      </c>
      <c r="C1375" s="831" t="s">
        <v>2591</v>
      </c>
    </row>
    <row r="1376" spans="1:12" x14ac:dyDescent="0.2">
      <c r="A1376" s="832" t="s">
        <v>2264</v>
      </c>
      <c r="B1376" s="832" t="s">
        <v>533</v>
      </c>
      <c r="F1376" s="833">
        <v>0</v>
      </c>
      <c r="G1376" s="833">
        <v>297578</v>
      </c>
      <c r="H1376" s="833">
        <v>297578</v>
      </c>
      <c r="I1376" s="833">
        <v>0</v>
      </c>
      <c r="J1376" s="833">
        <v>0</v>
      </c>
      <c r="K1376" s="833">
        <v>0</v>
      </c>
      <c r="L1376" s="833">
        <v>297578</v>
      </c>
    </row>
    <row r="1377" spans="1:12" x14ac:dyDescent="0.2">
      <c r="E1377" s="829" t="s">
        <v>2244</v>
      </c>
      <c r="F1377" s="834">
        <v>0</v>
      </c>
      <c r="G1377" s="834">
        <v>297578</v>
      </c>
      <c r="H1377" s="834">
        <v>297578</v>
      </c>
      <c r="I1377" s="834">
        <v>0</v>
      </c>
      <c r="J1377" s="834">
        <v>0</v>
      </c>
      <c r="K1377" s="834">
        <v>0</v>
      </c>
      <c r="L1377" s="834">
        <v>297578</v>
      </c>
    </row>
    <row r="1380" spans="1:12" x14ac:dyDescent="0.2">
      <c r="A1380" s="831" t="s">
        <v>2594</v>
      </c>
      <c r="C1380" s="831" t="s">
        <v>2595</v>
      </c>
    </row>
    <row r="1381" spans="1:12" x14ac:dyDescent="0.2">
      <c r="A1381" s="832" t="s">
        <v>2263</v>
      </c>
      <c r="B1381" s="832" t="s">
        <v>531</v>
      </c>
      <c r="F1381" s="833">
        <v>0</v>
      </c>
      <c r="G1381" s="833">
        <v>828458.31</v>
      </c>
      <c r="H1381" s="833">
        <v>828458.31</v>
      </c>
      <c r="I1381" s="833">
        <v>33220.57</v>
      </c>
      <c r="J1381" s="833">
        <v>33220.57</v>
      </c>
      <c r="K1381" s="833">
        <v>33220.57</v>
      </c>
      <c r="L1381" s="833">
        <v>795237.74</v>
      </c>
    </row>
    <row r="1382" spans="1:12" x14ac:dyDescent="0.2">
      <c r="E1382" s="829" t="s">
        <v>2244</v>
      </c>
      <c r="F1382" s="834">
        <v>0</v>
      </c>
      <c r="G1382" s="834">
        <v>828458.31</v>
      </c>
      <c r="H1382" s="834">
        <v>828458.31</v>
      </c>
      <c r="I1382" s="834">
        <v>33220.57</v>
      </c>
      <c r="J1382" s="834">
        <v>33220.57</v>
      </c>
      <c r="K1382" s="834">
        <v>33220.57</v>
      </c>
      <c r="L1382" s="834">
        <v>795237.74</v>
      </c>
    </row>
    <row r="1385" spans="1:12" x14ac:dyDescent="0.2">
      <c r="A1385" s="831" t="s">
        <v>2596</v>
      </c>
      <c r="C1385" s="831" t="s">
        <v>2595</v>
      </c>
    </row>
    <row r="1386" spans="1:12" x14ac:dyDescent="0.2">
      <c r="A1386" s="832" t="s">
        <v>2263</v>
      </c>
      <c r="B1386" s="832" t="s">
        <v>531</v>
      </c>
      <c r="F1386" s="833">
        <v>0</v>
      </c>
      <c r="G1386" s="833">
        <v>225210.9</v>
      </c>
      <c r="H1386" s="833">
        <v>225210.9</v>
      </c>
      <c r="I1386" s="833">
        <v>225210.9</v>
      </c>
      <c r="J1386" s="833">
        <v>225210.9</v>
      </c>
      <c r="K1386" s="833">
        <v>225210.9</v>
      </c>
      <c r="L1386" s="833">
        <v>0</v>
      </c>
    </row>
    <row r="1387" spans="1:12" x14ac:dyDescent="0.2">
      <c r="E1387" s="829" t="s">
        <v>2244</v>
      </c>
      <c r="F1387" s="834">
        <v>0</v>
      </c>
      <c r="G1387" s="834">
        <v>225210.9</v>
      </c>
      <c r="H1387" s="834">
        <v>225210.9</v>
      </c>
      <c r="I1387" s="834">
        <v>225210.9</v>
      </c>
      <c r="J1387" s="834">
        <v>225210.9</v>
      </c>
      <c r="K1387" s="834">
        <v>225210.9</v>
      </c>
      <c r="L1387" s="834">
        <v>0</v>
      </c>
    </row>
    <row r="1390" spans="1:12" x14ac:dyDescent="0.2">
      <c r="A1390" s="831" t="s">
        <v>2597</v>
      </c>
      <c r="C1390" s="831" t="s">
        <v>2595</v>
      </c>
    </row>
    <row r="1391" spans="1:12" x14ac:dyDescent="0.2">
      <c r="A1391" s="832" t="s">
        <v>2263</v>
      </c>
      <c r="B1391" s="832" t="s">
        <v>531</v>
      </c>
      <c r="F1391" s="833">
        <v>0</v>
      </c>
      <c r="G1391" s="833">
        <v>863086</v>
      </c>
      <c r="H1391" s="833">
        <v>863086</v>
      </c>
      <c r="I1391" s="833">
        <v>688246.81</v>
      </c>
      <c r="J1391" s="833">
        <v>688246.81</v>
      </c>
      <c r="K1391" s="833">
        <v>688246.81</v>
      </c>
      <c r="L1391" s="833">
        <v>174839.19</v>
      </c>
    </row>
    <row r="1392" spans="1:12" x14ac:dyDescent="0.2">
      <c r="E1392" s="829" t="s">
        <v>2244</v>
      </c>
      <c r="F1392" s="834">
        <v>0</v>
      </c>
      <c r="G1392" s="834">
        <v>863086</v>
      </c>
      <c r="H1392" s="834">
        <v>863086</v>
      </c>
      <c r="I1392" s="834">
        <v>688246.81</v>
      </c>
      <c r="J1392" s="834">
        <v>688246.81</v>
      </c>
      <c r="K1392" s="834">
        <v>688246.81</v>
      </c>
      <c r="L1392" s="834">
        <v>174839.19</v>
      </c>
    </row>
    <row r="1395" spans="1:12" x14ac:dyDescent="0.2">
      <c r="A1395" s="831" t="s">
        <v>2598</v>
      </c>
      <c r="C1395" s="831" t="s">
        <v>2599</v>
      </c>
    </row>
    <row r="1396" spans="1:12" x14ac:dyDescent="0.2">
      <c r="A1396" s="832" t="s">
        <v>2262</v>
      </c>
      <c r="B1396" s="832" t="s">
        <v>530</v>
      </c>
      <c r="F1396" s="833">
        <v>0</v>
      </c>
      <c r="G1396" s="833">
        <v>456856.72</v>
      </c>
      <c r="H1396" s="833">
        <v>456856.72</v>
      </c>
      <c r="I1396" s="833">
        <v>19750.37</v>
      </c>
      <c r="J1396" s="833">
        <v>19750.37</v>
      </c>
      <c r="K1396" s="833">
        <v>19750.37</v>
      </c>
      <c r="L1396" s="833">
        <v>437106.35</v>
      </c>
    </row>
    <row r="1397" spans="1:12" x14ac:dyDescent="0.2">
      <c r="E1397" s="829" t="s">
        <v>2244</v>
      </c>
      <c r="F1397" s="834">
        <v>0</v>
      </c>
      <c r="G1397" s="834">
        <v>456856.72</v>
      </c>
      <c r="H1397" s="834">
        <v>456856.72</v>
      </c>
      <c r="I1397" s="834">
        <v>19750.37</v>
      </c>
      <c r="J1397" s="834">
        <v>19750.37</v>
      </c>
      <c r="K1397" s="834">
        <v>19750.37</v>
      </c>
      <c r="L1397" s="834">
        <v>437106.35</v>
      </c>
    </row>
    <row r="1400" spans="1:12" x14ac:dyDescent="0.2">
      <c r="A1400" s="831" t="s">
        <v>2600</v>
      </c>
      <c r="C1400" s="831" t="s">
        <v>2599</v>
      </c>
    </row>
    <row r="1401" spans="1:12" x14ac:dyDescent="0.2">
      <c r="A1401" s="832" t="s">
        <v>2262</v>
      </c>
      <c r="B1401" s="832" t="s">
        <v>530</v>
      </c>
      <c r="F1401" s="833">
        <v>0</v>
      </c>
      <c r="G1401" s="833">
        <v>232000</v>
      </c>
      <c r="H1401" s="833">
        <v>232000</v>
      </c>
      <c r="I1401" s="833">
        <v>0</v>
      </c>
      <c r="J1401" s="833">
        <v>0</v>
      </c>
      <c r="K1401" s="833">
        <v>0</v>
      </c>
      <c r="L1401" s="833">
        <v>232000</v>
      </c>
    </row>
    <row r="1402" spans="1:12" x14ac:dyDescent="0.2">
      <c r="E1402" s="829" t="s">
        <v>2244</v>
      </c>
      <c r="F1402" s="834">
        <v>0</v>
      </c>
      <c r="G1402" s="834">
        <v>232000</v>
      </c>
      <c r="H1402" s="834">
        <v>232000</v>
      </c>
      <c r="I1402" s="834">
        <v>0</v>
      </c>
      <c r="J1402" s="834">
        <v>0</v>
      </c>
      <c r="K1402" s="834">
        <v>0</v>
      </c>
      <c r="L1402" s="834">
        <v>232000</v>
      </c>
    </row>
    <row r="1405" spans="1:12" x14ac:dyDescent="0.2">
      <c r="A1405" s="831" t="s">
        <v>2601</v>
      </c>
      <c r="C1405" s="831" t="s">
        <v>2602</v>
      </c>
    </row>
    <row r="1406" spans="1:12" x14ac:dyDescent="0.2">
      <c r="A1406" s="832" t="s">
        <v>2265</v>
      </c>
      <c r="B1406" s="832" t="s">
        <v>534</v>
      </c>
      <c r="F1406" s="833">
        <v>0</v>
      </c>
      <c r="G1406" s="833">
        <v>415401.68</v>
      </c>
      <c r="H1406" s="833">
        <v>415401.68</v>
      </c>
      <c r="I1406" s="833">
        <v>317838.51</v>
      </c>
      <c r="J1406" s="833">
        <v>317838.51</v>
      </c>
      <c r="K1406" s="833">
        <v>317838.51</v>
      </c>
      <c r="L1406" s="833">
        <v>97563.17</v>
      </c>
    </row>
    <row r="1407" spans="1:12" x14ac:dyDescent="0.2">
      <c r="E1407" s="829" t="s">
        <v>2244</v>
      </c>
      <c r="F1407" s="834">
        <v>0</v>
      </c>
      <c r="G1407" s="834">
        <v>415401.68</v>
      </c>
      <c r="H1407" s="834">
        <v>415401.68</v>
      </c>
      <c r="I1407" s="834">
        <v>317838.51</v>
      </c>
      <c r="J1407" s="834">
        <v>317838.51</v>
      </c>
      <c r="K1407" s="834">
        <v>317838.51</v>
      </c>
      <c r="L1407" s="834">
        <v>97563.17</v>
      </c>
    </row>
    <row r="1410" spans="1:12" x14ac:dyDescent="0.2">
      <c r="A1410" s="831" t="s">
        <v>2603</v>
      </c>
      <c r="C1410" s="831" t="s">
        <v>2602</v>
      </c>
    </row>
    <row r="1411" spans="1:12" x14ac:dyDescent="0.2">
      <c r="A1411" s="832" t="s">
        <v>2265</v>
      </c>
      <c r="B1411" s="832" t="s">
        <v>534</v>
      </c>
      <c r="F1411" s="833">
        <v>0</v>
      </c>
      <c r="G1411" s="833">
        <v>2457648</v>
      </c>
      <c r="H1411" s="833">
        <v>2457648</v>
      </c>
      <c r="I1411" s="833">
        <v>1546065.53</v>
      </c>
      <c r="J1411" s="833">
        <v>1546065.53</v>
      </c>
      <c r="K1411" s="833">
        <v>1546065.53</v>
      </c>
      <c r="L1411" s="833">
        <v>911582.47</v>
      </c>
    </row>
    <row r="1412" spans="1:12" x14ac:dyDescent="0.2">
      <c r="E1412" s="829" t="s">
        <v>2244</v>
      </c>
      <c r="F1412" s="834">
        <v>0</v>
      </c>
      <c r="G1412" s="834">
        <v>2457648</v>
      </c>
      <c r="H1412" s="834">
        <v>2457648</v>
      </c>
      <c r="I1412" s="834">
        <v>1546065.53</v>
      </c>
      <c r="J1412" s="834">
        <v>1546065.53</v>
      </c>
      <c r="K1412" s="834">
        <v>1546065.53</v>
      </c>
      <c r="L1412" s="834">
        <v>911582.47</v>
      </c>
    </row>
    <row r="1415" spans="1:12" x14ac:dyDescent="0.2">
      <c r="A1415" s="831" t="s">
        <v>2604</v>
      </c>
      <c r="C1415" s="831" t="s">
        <v>2602</v>
      </c>
    </row>
    <row r="1416" spans="1:12" x14ac:dyDescent="0.2">
      <c r="A1416" s="832" t="s">
        <v>2265</v>
      </c>
      <c r="B1416" s="832" t="s">
        <v>534</v>
      </c>
      <c r="F1416" s="833">
        <v>0</v>
      </c>
      <c r="G1416" s="833">
        <v>279936</v>
      </c>
      <c r="H1416" s="833">
        <v>279936</v>
      </c>
      <c r="I1416" s="833">
        <v>170254.71</v>
      </c>
      <c r="J1416" s="833">
        <v>170254.71</v>
      </c>
      <c r="K1416" s="833">
        <v>170254.71</v>
      </c>
      <c r="L1416" s="833">
        <v>109681.29</v>
      </c>
    </row>
    <row r="1417" spans="1:12" x14ac:dyDescent="0.2">
      <c r="E1417" s="829" t="s">
        <v>2244</v>
      </c>
      <c r="F1417" s="834">
        <v>0</v>
      </c>
      <c r="G1417" s="834">
        <v>279936</v>
      </c>
      <c r="H1417" s="834">
        <v>279936</v>
      </c>
      <c r="I1417" s="834">
        <v>170254.71</v>
      </c>
      <c r="J1417" s="834">
        <v>170254.71</v>
      </c>
      <c r="K1417" s="834">
        <v>170254.71</v>
      </c>
      <c r="L1417" s="834">
        <v>109681.29</v>
      </c>
    </row>
    <row r="1420" spans="1:12" x14ac:dyDescent="0.2">
      <c r="A1420" s="831" t="s">
        <v>2605</v>
      </c>
      <c r="C1420" s="831" t="s">
        <v>2606</v>
      </c>
    </row>
    <row r="1421" spans="1:12" x14ac:dyDescent="0.2">
      <c r="A1421" s="832" t="s">
        <v>2266</v>
      </c>
      <c r="B1421" s="832" t="s">
        <v>535</v>
      </c>
      <c r="F1421" s="833">
        <v>0</v>
      </c>
      <c r="G1421" s="833">
        <v>513445.47</v>
      </c>
      <c r="H1421" s="833">
        <v>513445.47</v>
      </c>
      <c r="I1421" s="833">
        <v>84088</v>
      </c>
      <c r="J1421" s="833">
        <v>84088</v>
      </c>
      <c r="K1421" s="833">
        <v>84088</v>
      </c>
      <c r="L1421" s="833">
        <v>429357.47</v>
      </c>
    </row>
    <row r="1422" spans="1:12" x14ac:dyDescent="0.2">
      <c r="E1422" s="829" t="s">
        <v>2244</v>
      </c>
      <c r="F1422" s="834">
        <v>0</v>
      </c>
      <c r="G1422" s="834">
        <v>513445.47</v>
      </c>
      <c r="H1422" s="834">
        <v>513445.47</v>
      </c>
      <c r="I1422" s="834">
        <v>84088</v>
      </c>
      <c r="J1422" s="834">
        <v>84088</v>
      </c>
      <c r="K1422" s="834">
        <v>84088</v>
      </c>
      <c r="L1422" s="834">
        <v>429357.47</v>
      </c>
    </row>
    <row r="1425" spans="1:12" x14ac:dyDescent="0.2">
      <c r="A1425" s="831" t="s">
        <v>2607</v>
      </c>
      <c r="C1425" s="831" t="s">
        <v>2606</v>
      </c>
    </row>
    <row r="1426" spans="1:12" x14ac:dyDescent="0.2">
      <c r="A1426" s="832" t="s">
        <v>2266</v>
      </c>
      <c r="B1426" s="832" t="s">
        <v>535</v>
      </c>
      <c r="F1426" s="833">
        <v>0</v>
      </c>
      <c r="G1426" s="833">
        <v>507415.4</v>
      </c>
      <c r="H1426" s="833">
        <v>507415.4</v>
      </c>
      <c r="I1426" s="833">
        <v>381068.92</v>
      </c>
      <c r="J1426" s="833">
        <v>381068.92</v>
      </c>
      <c r="K1426" s="833">
        <v>381068.92</v>
      </c>
      <c r="L1426" s="833">
        <v>126346.48</v>
      </c>
    </row>
    <row r="1427" spans="1:12" x14ac:dyDescent="0.2">
      <c r="E1427" s="829" t="s">
        <v>2244</v>
      </c>
      <c r="F1427" s="834">
        <v>0</v>
      </c>
      <c r="G1427" s="834">
        <v>507415.4</v>
      </c>
      <c r="H1427" s="834">
        <v>507415.4</v>
      </c>
      <c r="I1427" s="834">
        <v>381068.92</v>
      </c>
      <c r="J1427" s="834">
        <v>381068.92</v>
      </c>
      <c r="K1427" s="834">
        <v>381068.92</v>
      </c>
      <c r="L1427" s="834">
        <v>126346.48</v>
      </c>
    </row>
    <row r="1430" spans="1:12" x14ac:dyDescent="0.2">
      <c r="A1430" s="831" t="s">
        <v>2608</v>
      </c>
      <c r="C1430" s="831" t="s">
        <v>2606</v>
      </c>
    </row>
    <row r="1431" spans="1:12" x14ac:dyDescent="0.2">
      <c r="A1431" s="832" t="s">
        <v>2266</v>
      </c>
      <c r="B1431" s="832" t="s">
        <v>535</v>
      </c>
      <c r="F1431" s="833">
        <v>0</v>
      </c>
      <c r="G1431" s="833">
        <v>806596</v>
      </c>
      <c r="H1431" s="833">
        <v>806596</v>
      </c>
      <c r="I1431" s="833">
        <v>712986.11</v>
      </c>
      <c r="J1431" s="833">
        <v>712986.11</v>
      </c>
      <c r="K1431" s="833">
        <v>712986.11</v>
      </c>
      <c r="L1431" s="833">
        <v>93609.89</v>
      </c>
    </row>
    <row r="1432" spans="1:12" x14ac:dyDescent="0.2">
      <c r="E1432" s="829" t="s">
        <v>2244</v>
      </c>
      <c r="F1432" s="834">
        <v>0</v>
      </c>
      <c r="G1432" s="834">
        <v>806596</v>
      </c>
      <c r="H1432" s="834">
        <v>806596</v>
      </c>
      <c r="I1432" s="834">
        <v>712986.11</v>
      </c>
      <c r="J1432" s="834">
        <v>712986.11</v>
      </c>
      <c r="K1432" s="834">
        <v>712986.11</v>
      </c>
      <c r="L1432" s="834">
        <v>93609.89</v>
      </c>
    </row>
    <row r="1435" spans="1:12" x14ac:dyDescent="0.2">
      <c r="A1435" s="831" t="s">
        <v>2609</v>
      </c>
      <c r="C1435" s="831" t="s">
        <v>2610</v>
      </c>
    </row>
    <row r="1436" spans="1:12" x14ac:dyDescent="0.2">
      <c r="A1436" s="832" t="s">
        <v>2369</v>
      </c>
      <c r="B1436" s="832" t="s">
        <v>532</v>
      </c>
      <c r="F1436" s="833">
        <v>0</v>
      </c>
      <c r="G1436" s="833">
        <v>379004.34</v>
      </c>
      <c r="H1436" s="833">
        <v>379004.34</v>
      </c>
      <c r="I1436" s="833">
        <v>379004.34</v>
      </c>
      <c r="J1436" s="833">
        <v>379004.34</v>
      </c>
      <c r="K1436" s="833">
        <v>379004.34</v>
      </c>
      <c r="L1436" s="833">
        <v>0</v>
      </c>
    </row>
    <row r="1437" spans="1:12" x14ac:dyDescent="0.2">
      <c r="E1437" s="829" t="s">
        <v>2244</v>
      </c>
      <c r="F1437" s="834">
        <v>0</v>
      </c>
      <c r="G1437" s="834">
        <v>379004.34</v>
      </c>
      <c r="H1437" s="834">
        <v>379004.34</v>
      </c>
      <c r="I1437" s="834">
        <v>379004.34</v>
      </c>
      <c r="J1437" s="834">
        <v>379004.34</v>
      </c>
      <c r="K1437" s="834">
        <v>379004.34</v>
      </c>
      <c r="L1437" s="834">
        <v>0</v>
      </c>
    </row>
    <row r="1440" spans="1:12" x14ac:dyDescent="0.2">
      <c r="A1440" s="831" t="s">
        <v>2611</v>
      </c>
      <c r="C1440" s="831" t="s">
        <v>2610</v>
      </c>
    </row>
    <row r="1441" spans="1:12" x14ac:dyDescent="0.2">
      <c r="A1441" s="832" t="s">
        <v>2369</v>
      </c>
      <c r="B1441" s="832" t="s">
        <v>532</v>
      </c>
      <c r="F1441" s="833">
        <v>0</v>
      </c>
      <c r="G1441" s="833">
        <v>281618.40999999997</v>
      </c>
      <c r="H1441" s="833">
        <v>281618.40999999997</v>
      </c>
      <c r="I1441" s="833">
        <v>151244.44</v>
      </c>
      <c r="J1441" s="833">
        <v>151244.44</v>
      </c>
      <c r="K1441" s="833">
        <v>151244.44</v>
      </c>
      <c r="L1441" s="833">
        <v>130373.97</v>
      </c>
    </row>
    <row r="1442" spans="1:12" x14ac:dyDescent="0.2">
      <c r="E1442" s="829" t="s">
        <v>2244</v>
      </c>
      <c r="F1442" s="834">
        <v>0</v>
      </c>
      <c r="G1442" s="834">
        <v>281618.40999999997</v>
      </c>
      <c r="H1442" s="834">
        <v>281618.40999999997</v>
      </c>
      <c r="I1442" s="834">
        <v>151244.44</v>
      </c>
      <c r="J1442" s="834">
        <v>151244.44</v>
      </c>
      <c r="K1442" s="834">
        <v>151244.44</v>
      </c>
      <c r="L1442" s="834">
        <v>130373.97</v>
      </c>
    </row>
    <row r="1445" spans="1:12" x14ac:dyDescent="0.2">
      <c r="A1445" s="831" t="s">
        <v>2612</v>
      </c>
      <c r="C1445" s="831" t="s">
        <v>2610</v>
      </c>
    </row>
    <row r="1446" spans="1:12" x14ac:dyDescent="0.2">
      <c r="A1446" s="832" t="s">
        <v>2369</v>
      </c>
      <c r="B1446" s="832" t="s">
        <v>532</v>
      </c>
      <c r="F1446" s="833">
        <v>0</v>
      </c>
      <c r="G1446" s="833">
        <v>697642</v>
      </c>
      <c r="H1446" s="833">
        <v>697642</v>
      </c>
      <c r="I1446" s="833">
        <v>99989.119999999995</v>
      </c>
      <c r="J1446" s="833">
        <v>99989.119999999995</v>
      </c>
      <c r="K1446" s="833">
        <v>99989.119999999995</v>
      </c>
      <c r="L1446" s="833">
        <v>597652.88</v>
      </c>
    </row>
    <row r="1447" spans="1:12" x14ac:dyDescent="0.2">
      <c r="E1447" s="829" t="s">
        <v>2244</v>
      </c>
      <c r="F1447" s="834">
        <v>0</v>
      </c>
      <c r="G1447" s="834">
        <v>697642</v>
      </c>
      <c r="H1447" s="834">
        <v>697642</v>
      </c>
      <c r="I1447" s="834">
        <v>99989.119999999995</v>
      </c>
      <c r="J1447" s="834">
        <v>99989.119999999995</v>
      </c>
      <c r="K1447" s="834">
        <v>99989.119999999995</v>
      </c>
      <c r="L1447" s="834">
        <v>597652.88</v>
      </c>
    </row>
    <row r="1450" spans="1:12" x14ac:dyDescent="0.2">
      <c r="A1450" s="831" t="s">
        <v>2613</v>
      </c>
      <c r="C1450" s="831" t="s">
        <v>2614</v>
      </c>
    </row>
    <row r="1451" spans="1:12" x14ac:dyDescent="0.2">
      <c r="A1451" s="832" t="s">
        <v>2261</v>
      </c>
      <c r="B1451" s="832" t="s">
        <v>528</v>
      </c>
      <c r="F1451" s="833">
        <v>0</v>
      </c>
      <c r="G1451" s="833">
        <v>726347</v>
      </c>
      <c r="H1451" s="833">
        <v>726347</v>
      </c>
      <c r="I1451" s="833">
        <v>709858.46</v>
      </c>
      <c r="J1451" s="833">
        <v>709858.46</v>
      </c>
      <c r="K1451" s="833">
        <v>709858.46</v>
      </c>
      <c r="L1451" s="833">
        <v>16488.54</v>
      </c>
    </row>
    <row r="1452" spans="1:12" x14ac:dyDescent="0.2">
      <c r="E1452" s="829" t="s">
        <v>2244</v>
      </c>
      <c r="F1452" s="834">
        <v>0</v>
      </c>
      <c r="G1452" s="834">
        <v>726347</v>
      </c>
      <c r="H1452" s="834">
        <v>726347</v>
      </c>
      <c r="I1452" s="834">
        <v>709858.46</v>
      </c>
      <c r="J1452" s="834">
        <v>709858.46</v>
      </c>
      <c r="K1452" s="834">
        <v>709858.46</v>
      </c>
      <c r="L1452" s="834">
        <v>16488.54</v>
      </c>
    </row>
    <row r="1455" spans="1:12" x14ac:dyDescent="0.2">
      <c r="A1455" s="831" t="s">
        <v>2615</v>
      </c>
      <c r="C1455" s="831" t="s">
        <v>2616</v>
      </c>
    </row>
    <row r="1456" spans="1:12" x14ac:dyDescent="0.2">
      <c r="A1456" s="832" t="s">
        <v>2334</v>
      </c>
      <c r="B1456" s="832" t="s">
        <v>517</v>
      </c>
      <c r="F1456" s="833">
        <v>0</v>
      </c>
      <c r="G1456" s="833">
        <v>6426000</v>
      </c>
      <c r="H1456" s="833">
        <v>6426000</v>
      </c>
      <c r="I1456" s="833">
        <v>6426000</v>
      </c>
      <c r="J1456" s="833">
        <v>6426000</v>
      </c>
      <c r="K1456" s="833">
        <v>6426000</v>
      </c>
      <c r="L1456" s="833">
        <v>0</v>
      </c>
    </row>
    <row r="1457" spans="1:12" x14ac:dyDescent="0.2">
      <c r="E1457" s="829" t="s">
        <v>2244</v>
      </c>
      <c r="F1457" s="834">
        <v>0</v>
      </c>
      <c r="G1457" s="834">
        <v>6426000</v>
      </c>
      <c r="H1457" s="834">
        <v>6426000</v>
      </c>
      <c r="I1457" s="834">
        <v>6426000</v>
      </c>
      <c r="J1457" s="834">
        <v>6426000</v>
      </c>
      <c r="K1457" s="834">
        <v>6426000</v>
      </c>
      <c r="L1457" s="834">
        <v>0</v>
      </c>
    </row>
    <row r="1460" spans="1:12" x14ac:dyDescent="0.2">
      <c r="A1460" s="831" t="s">
        <v>2617</v>
      </c>
      <c r="C1460" s="831" t="s">
        <v>2618</v>
      </c>
    </row>
    <row r="1461" spans="1:12" x14ac:dyDescent="0.2">
      <c r="A1461" s="832" t="s">
        <v>2343</v>
      </c>
      <c r="B1461" s="832" t="s">
        <v>547</v>
      </c>
      <c r="F1461" s="833">
        <v>0</v>
      </c>
      <c r="G1461" s="833">
        <v>110000</v>
      </c>
      <c r="H1461" s="833">
        <v>110000</v>
      </c>
      <c r="I1461" s="833">
        <v>110000</v>
      </c>
      <c r="J1461" s="833">
        <v>110000</v>
      </c>
      <c r="K1461" s="833">
        <v>110000</v>
      </c>
      <c r="L1461" s="833">
        <v>0</v>
      </c>
    </row>
    <row r="1462" spans="1:12" x14ac:dyDescent="0.2">
      <c r="E1462" s="829" t="s">
        <v>2244</v>
      </c>
      <c r="F1462" s="834">
        <v>0</v>
      </c>
      <c r="G1462" s="834">
        <v>110000</v>
      </c>
      <c r="H1462" s="834">
        <v>110000</v>
      </c>
      <c r="I1462" s="834">
        <v>110000</v>
      </c>
      <c r="J1462" s="834">
        <v>110000</v>
      </c>
      <c r="K1462" s="834">
        <v>110000</v>
      </c>
      <c r="L1462" s="834">
        <v>0</v>
      </c>
    </row>
    <row r="1465" spans="1:12" x14ac:dyDescent="0.2">
      <c r="A1465" s="831" t="s">
        <v>2619</v>
      </c>
      <c r="C1465" s="831" t="s">
        <v>2620</v>
      </c>
    </row>
    <row r="1466" spans="1:12" x14ac:dyDescent="0.2">
      <c r="A1466" s="832" t="s">
        <v>2343</v>
      </c>
      <c r="B1466" s="832" t="s">
        <v>547</v>
      </c>
      <c r="F1466" s="833">
        <v>0</v>
      </c>
      <c r="G1466" s="833">
        <v>3473900</v>
      </c>
      <c r="H1466" s="833">
        <v>3473900</v>
      </c>
      <c r="I1466" s="833">
        <v>3463459.75</v>
      </c>
      <c r="J1466" s="833">
        <v>3463459.75</v>
      </c>
      <c r="K1466" s="833">
        <v>3463459.75</v>
      </c>
      <c r="L1466" s="833">
        <v>10440.25</v>
      </c>
    </row>
    <row r="1467" spans="1:12" x14ac:dyDescent="0.2">
      <c r="E1467" s="829" t="s">
        <v>2244</v>
      </c>
      <c r="F1467" s="834">
        <v>0</v>
      </c>
      <c r="G1467" s="834">
        <v>3473900</v>
      </c>
      <c r="H1467" s="834">
        <v>3473900</v>
      </c>
      <c r="I1467" s="834">
        <v>3463459.75</v>
      </c>
      <c r="J1467" s="834">
        <v>3463459.75</v>
      </c>
      <c r="K1467" s="834">
        <v>3463459.75</v>
      </c>
      <c r="L1467" s="834">
        <v>10440.25</v>
      </c>
    </row>
    <row r="1470" spans="1:12" x14ac:dyDescent="0.2">
      <c r="A1470" s="831" t="s">
        <v>2621</v>
      </c>
      <c r="C1470" s="831" t="s">
        <v>2622</v>
      </c>
    </row>
    <row r="1471" spans="1:12" x14ac:dyDescent="0.2">
      <c r="A1471" s="832" t="s">
        <v>2343</v>
      </c>
      <c r="B1471" s="832" t="s">
        <v>547</v>
      </c>
      <c r="F1471" s="833">
        <v>0</v>
      </c>
      <c r="G1471" s="833">
        <v>6000000</v>
      </c>
      <c r="H1471" s="833">
        <v>6000000</v>
      </c>
      <c r="I1471" s="833">
        <v>0</v>
      </c>
      <c r="J1471" s="833">
        <v>0</v>
      </c>
      <c r="K1471" s="833">
        <v>0</v>
      </c>
      <c r="L1471" s="833">
        <v>6000000</v>
      </c>
    </row>
    <row r="1472" spans="1:12" x14ac:dyDescent="0.2">
      <c r="E1472" s="829" t="s">
        <v>2244</v>
      </c>
      <c r="F1472" s="834">
        <v>0</v>
      </c>
      <c r="G1472" s="834">
        <v>6000000</v>
      </c>
      <c r="H1472" s="834">
        <v>6000000</v>
      </c>
      <c r="I1472" s="834">
        <v>0</v>
      </c>
      <c r="J1472" s="834">
        <v>0</v>
      </c>
      <c r="K1472" s="834">
        <v>0</v>
      </c>
      <c r="L1472" s="834">
        <v>6000000</v>
      </c>
    </row>
    <row r="1475" spans="1:12" x14ac:dyDescent="0.2">
      <c r="A1475" s="831" t="s">
        <v>2623</v>
      </c>
      <c r="C1475" s="831" t="s">
        <v>2624</v>
      </c>
    </row>
    <row r="1476" spans="1:12" x14ac:dyDescent="0.2">
      <c r="A1476" s="832" t="s">
        <v>2343</v>
      </c>
      <c r="B1476" s="832" t="s">
        <v>547</v>
      </c>
      <c r="F1476" s="833">
        <v>0</v>
      </c>
      <c r="G1476" s="833">
        <v>4000000</v>
      </c>
      <c r="H1476" s="833">
        <v>4000000</v>
      </c>
      <c r="I1476" s="833">
        <v>4000000</v>
      </c>
      <c r="J1476" s="833">
        <v>4000000</v>
      </c>
      <c r="K1476" s="833">
        <v>4000000</v>
      </c>
      <c r="L1476" s="833">
        <v>0</v>
      </c>
    </row>
    <row r="1477" spans="1:12" x14ac:dyDescent="0.2">
      <c r="E1477" s="829" t="s">
        <v>2244</v>
      </c>
      <c r="F1477" s="834">
        <v>0</v>
      </c>
      <c r="G1477" s="834">
        <v>4000000</v>
      </c>
      <c r="H1477" s="834">
        <v>4000000</v>
      </c>
      <c r="I1477" s="834">
        <v>4000000</v>
      </c>
      <c r="J1477" s="834">
        <v>4000000</v>
      </c>
      <c r="K1477" s="834">
        <v>4000000</v>
      </c>
      <c r="L1477" s="834">
        <v>0</v>
      </c>
    </row>
    <row r="1480" spans="1:12" x14ac:dyDescent="0.2">
      <c r="A1480" s="831" t="s">
        <v>2625</v>
      </c>
      <c r="C1480" s="831" t="s">
        <v>545</v>
      </c>
    </row>
    <row r="1481" spans="1:12" x14ac:dyDescent="0.2">
      <c r="A1481" s="832" t="s">
        <v>2409</v>
      </c>
      <c r="B1481" s="832" t="s">
        <v>545</v>
      </c>
      <c r="F1481" s="833">
        <v>0</v>
      </c>
      <c r="G1481" s="833">
        <v>4945804.83</v>
      </c>
      <c r="H1481" s="833">
        <v>4945804.83</v>
      </c>
      <c r="I1481" s="833">
        <v>3676792.14</v>
      </c>
      <c r="J1481" s="833">
        <v>3676792.14</v>
      </c>
      <c r="K1481" s="833">
        <v>0</v>
      </c>
      <c r="L1481" s="833">
        <v>1269012.69</v>
      </c>
    </row>
    <row r="1482" spans="1:12" x14ac:dyDescent="0.2">
      <c r="E1482" s="829" t="s">
        <v>2244</v>
      </c>
      <c r="F1482" s="834">
        <v>0</v>
      </c>
      <c r="G1482" s="834">
        <v>4945804.83</v>
      </c>
      <c r="H1482" s="834">
        <v>4945804.83</v>
      </c>
      <c r="I1482" s="834">
        <v>3676792.14</v>
      </c>
      <c r="J1482" s="834">
        <v>3676792.14</v>
      </c>
      <c r="K1482" s="834">
        <v>0</v>
      </c>
      <c r="L1482" s="834">
        <v>1269012.69</v>
      </c>
    </row>
    <row r="1485" spans="1:12" x14ac:dyDescent="0.2">
      <c r="A1485" s="831" t="s">
        <v>2626</v>
      </c>
      <c r="C1485" s="831" t="s">
        <v>545</v>
      </c>
    </row>
    <row r="1486" spans="1:12" x14ac:dyDescent="0.2">
      <c r="A1486" s="832" t="s">
        <v>2409</v>
      </c>
      <c r="B1486" s="832" t="s">
        <v>545</v>
      </c>
      <c r="F1486" s="833">
        <v>29343600</v>
      </c>
      <c r="G1486" s="833">
        <v>2135776.5</v>
      </c>
      <c r="H1486" s="833">
        <v>31479376.5</v>
      </c>
      <c r="I1486" s="833">
        <v>31446432.789999999</v>
      </c>
      <c r="J1486" s="833">
        <v>31446432.789999999</v>
      </c>
      <c r="K1486" s="833">
        <v>28176866.620000001</v>
      </c>
      <c r="L1486" s="833">
        <v>32943.71</v>
      </c>
    </row>
    <row r="1487" spans="1:12" x14ac:dyDescent="0.2">
      <c r="E1487" s="829" t="s">
        <v>2244</v>
      </c>
      <c r="F1487" s="834">
        <v>29343600</v>
      </c>
      <c r="G1487" s="834">
        <v>2135776.5</v>
      </c>
      <c r="H1487" s="834">
        <v>31479376.5</v>
      </c>
      <c r="I1487" s="834">
        <v>31446432.789999999</v>
      </c>
      <c r="J1487" s="834">
        <v>31446432.789999999</v>
      </c>
      <c r="K1487" s="834">
        <v>28176866.620000001</v>
      </c>
      <c r="L1487" s="834">
        <v>32943.71</v>
      </c>
    </row>
    <row r="1490" spans="1:12" x14ac:dyDescent="0.2">
      <c r="A1490" s="831" t="s">
        <v>2627</v>
      </c>
      <c r="C1490" s="831" t="s">
        <v>2628</v>
      </c>
    </row>
    <row r="1491" spans="1:12" x14ac:dyDescent="0.2">
      <c r="A1491" s="832" t="s">
        <v>2246</v>
      </c>
      <c r="B1491" s="832" t="s">
        <v>462</v>
      </c>
      <c r="F1491" s="833">
        <v>0</v>
      </c>
      <c r="G1491" s="833">
        <v>7498928</v>
      </c>
      <c r="H1491" s="833">
        <v>7498928</v>
      </c>
      <c r="I1491" s="833">
        <v>0</v>
      </c>
      <c r="J1491" s="833">
        <v>0</v>
      </c>
      <c r="K1491" s="833">
        <v>0</v>
      </c>
      <c r="L1491" s="833">
        <v>7498928</v>
      </c>
    </row>
    <row r="1492" spans="1:12" x14ac:dyDescent="0.2">
      <c r="A1492" s="832" t="s">
        <v>2363</v>
      </c>
      <c r="B1492" s="832" t="s">
        <v>516</v>
      </c>
      <c r="F1492" s="833">
        <v>0</v>
      </c>
      <c r="G1492" s="833">
        <v>18885500</v>
      </c>
      <c r="H1492" s="833">
        <v>18885500</v>
      </c>
      <c r="I1492" s="833">
        <v>18885500</v>
      </c>
      <c r="J1492" s="833">
        <v>18885500</v>
      </c>
      <c r="K1492" s="833">
        <v>18885500</v>
      </c>
      <c r="L1492" s="833">
        <v>0</v>
      </c>
    </row>
    <row r="1493" spans="1:12" x14ac:dyDescent="0.2">
      <c r="E1493" s="829" t="s">
        <v>2244</v>
      </c>
      <c r="F1493" s="834">
        <v>0</v>
      </c>
      <c r="G1493" s="834">
        <v>26384428</v>
      </c>
      <c r="H1493" s="834">
        <v>26384428</v>
      </c>
      <c r="I1493" s="834">
        <v>18885500</v>
      </c>
      <c r="J1493" s="834">
        <v>18885500</v>
      </c>
      <c r="K1493" s="834">
        <v>18885500</v>
      </c>
      <c r="L1493" s="834">
        <v>7498928</v>
      </c>
    </row>
    <row r="1496" spans="1:12" x14ac:dyDescent="0.2">
      <c r="A1496" s="831" t="s">
        <v>2629</v>
      </c>
      <c r="C1496" s="831" t="s">
        <v>2630</v>
      </c>
    </row>
    <row r="1497" spans="1:12" x14ac:dyDescent="0.2">
      <c r="A1497" s="832" t="s">
        <v>2334</v>
      </c>
      <c r="B1497" s="832" t="s">
        <v>517</v>
      </c>
      <c r="F1497" s="833">
        <v>0</v>
      </c>
      <c r="G1497" s="833">
        <v>4810694</v>
      </c>
      <c r="H1497" s="833">
        <v>4810694</v>
      </c>
      <c r="I1497" s="833">
        <v>4810694</v>
      </c>
      <c r="J1497" s="833">
        <v>4810694</v>
      </c>
      <c r="K1497" s="833">
        <v>4810694</v>
      </c>
      <c r="L1497" s="833">
        <v>0</v>
      </c>
    </row>
    <row r="1498" spans="1:12" x14ac:dyDescent="0.2">
      <c r="E1498" s="829" t="s">
        <v>2244</v>
      </c>
      <c r="F1498" s="834">
        <v>0</v>
      </c>
      <c r="G1498" s="834">
        <v>4810694</v>
      </c>
      <c r="H1498" s="834">
        <v>4810694</v>
      </c>
      <c r="I1498" s="834">
        <v>4810694</v>
      </c>
      <c r="J1498" s="834">
        <v>4810694</v>
      </c>
      <c r="K1498" s="834">
        <v>4810694</v>
      </c>
      <c r="L1498" s="834">
        <v>0</v>
      </c>
    </row>
    <row r="1501" spans="1:12" x14ac:dyDescent="0.2">
      <c r="A1501" s="831" t="s">
        <v>2631</v>
      </c>
      <c r="C1501" s="831" t="s">
        <v>2632</v>
      </c>
    </row>
    <row r="1502" spans="1:12" x14ac:dyDescent="0.2">
      <c r="A1502" s="832" t="s">
        <v>2334</v>
      </c>
      <c r="B1502" s="832" t="s">
        <v>517</v>
      </c>
      <c r="F1502" s="833">
        <v>0</v>
      </c>
      <c r="G1502" s="833">
        <v>15617009.109999999</v>
      </c>
      <c r="H1502" s="833">
        <v>15617009.109999999</v>
      </c>
      <c r="I1502" s="833">
        <v>15517009.109999999</v>
      </c>
      <c r="J1502" s="833">
        <v>15517009.109999999</v>
      </c>
      <c r="K1502" s="833">
        <v>15517009.109999999</v>
      </c>
      <c r="L1502" s="833">
        <v>100000</v>
      </c>
    </row>
    <row r="1503" spans="1:12" x14ac:dyDescent="0.2">
      <c r="E1503" s="829" t="s">
        <v>2244</v>
      </c>
      <c r="F1503" s="834">
        <v>0</v>
      </c>
      <c r="G1503" s="834">
        <v>15617009.109999999</v>
      </c>
      <c r="H1503" s="834">
        <v>15617009.109999999</v>
      </c>
      <c r="I1503" s="834">
        <v>15517009.109999999</v>
      </c>
      <c r="J1503" s="834">
        <v>15517009.109999999</v>
      </c>
      <c r="K1503" s="834">
        <v>15517009.109999999</v>
      </c>
      <c r="L1503" s="834">
        <v>100000</v>
      </c>
    </row>
    <row r="1506" spans="1:12" x14ac:dyDescent="0.2">
      <c r="A1506" s="831" t="s">
        <v>2633</v>
      </c>
      <c r="C1506" s="831" t="s">
        <v>2634</v>
      </c>
    </row>
    <row r="1507" spans="1:12" x14ac:dyDescent="0.2">
      <c r="A1507" s="832" t="s">
        <v>2263</v>
      </c>
      <c r="B1507" s="832" t="s">
        <v>531</v>
      </c>
      <c r="F1507" s="833">
        <v>0</v>
      </c>
      <c r="G1507" s="833">
        <v>1980451.76</v>
      </c>
      <c r="H1507" s="833">
        <v>1980451.76</v>
      </c>
      <c r="I1507" s="833">
        <v>1980451.76</v>
      </c>
      <c r="J1507" s="833">
        <v>1980451.76</v>
      </c>
      <c r="K1507" s="833">
        <v>1980451.76</v>
      </c>
      <c r="L1507" s="833">
        <v>0</v>
      </c>
    </row>
    <row r="1508" spans="1:12" x14ac:dyDescent="0.2">
      <c r="E1508" s="829" t="s">
        <v>2244</v>
      </c>
      <c r="F1508" s="834">
        <v>0</v>
      </c>
      <c r="G1508" s="834">
        <v>1980451.76</v>
      </c>
      <c r="H1508" s="834">
        <v>1980451.76</v>
      </c>
      <c r="I1508" s="834">
        <v>1980451.76</v>
      </c>
      <c r="J1508" s="834">
        <v>1980451.76</v>
      </c>
      <c r="K1508" s="834">
        <v>1980451.76</v>
      </c>
      <c r="L1508" s="834">
        <v>0</v>
      </c>
    </row>
    <row r="1511" spans="1:12" x14ac:dyDescent="0.2">
      <c r="A1511" s="831" t="s">
        <v>2635</v>
      </c>
      <c r="C1511" s="831" t="s">
        <v>2636</v>
      </c>
    </row>
    <row r="1512" spans="1:12" x14ac:dyDescent="0.2">
      <c r="A1512" s="832" t="s">
        <v>2246</v>
      </c>
      <c r="B1512" s="832" t="s">
        <v>462</v>
      </c>
      <c r="F1512" s="833">
        <v>0</v>
      </c>
      <c r="G1512" s="833">
        <v>2.2400000000000002</v>
      </c>
      <c r="H1512" s="833">
        <v>2.2400000000000002</v>
      </c>
      <c r="I1512" s="833">
        <v>0</v>
      </c>
      <c r="J1512" s="833">
        <v>0</v>
      </c>
      <c r="K1512" s="833">
        <v>0</v>
      </c>
      <c r="L1512" s="833">
        <v>2.2400000000000002</v>
      </c>
    </row>
    <row r="1513" spans="1:12" x14ac:dyDescent="0.2">
      <c r="E1513" s="829" t="s">
        <v>2244</v>
      </c>
      <c r="F1513" s="834">
        <v>0</v>
      </c>
      <c r="G1513" s="834">
        <v>2.2400000000000002</v>
      </c>
      <c r="H1513" s="834">
        <v>2.2400000000000002</v>
      </c>
      <c r="I1513" s="834">
        <v>0</v>
      </c>
      <c r="J1513" s="834">
        <v>0</v>
      </c>
      <c r="K1513" s="834">
        <v>0</v>
      </c>
      <c r="L1513" s="834">
        <v>2.2400000000000002</v>
      </c>
    </row>
    <row r="1516" spans="1:12" x14ac:dyDescent="0.2">
      <c r="A1516" s="831" t="s">
        <v>2637</v>
      </c>
      <c r="C1516" s="831" t="s">
        <v>2638</v>
      </c>
    </row>
    <row r="1517" spans="1:12" x14ac:dyDescent="0.2">
      <c r="A1517" s="832" t="s">
        <v>2407</v>
      </c>
      <c r="B1517" s="832" t="s">
        <v>521</v>
      </c>
      <c r="F1517" s="833">
        <v>0</v>
      </c>
      <c r="G1517" s="833">
        <v>26500</v>
      </c>
      <c r="H1517" s="833">
        <v>26500</v>
      </c>
      <c r="I1517" s="833">
        <v>26500</v>
      </c>
      <c r="J1517" s="833">
        <v>26500</v>
      </c>
      <c r="K1517" s="833">
        <v>26500</v>
      </c>
      <c r="L1517" s="833">
        <v>0</v>
      </c>
    </row>
    <row r="1518" spans="1:12" x14ac:dyDescent="0.2">
      <c r="E1518" s="829" t="s">
        <v>2244</v>
      </c>
      <c r="F1518" s="834">
        <v>0</v>
      </c>
      <c r="G1518" s="834">
        <v>26500</v>
      </c>
      <c r="H1518" s="834">
        <v>26500</v>
      </c>
      <c r="I1518" s="834">
        <v>26500</v>
      </c>
      <c r="J1518" s="834">
        <v>26500</v>
      </c>
      <c r="K1518" s="834">
        <v>26500</v>
      </c>
      <c r="L1518" s="834">
        <v>0</v>
      </c>
    </row>
    <row r="1521" spans="1:12" x14ac:dyDescent="0.2">
      <c r="A1521" s="831" t="s">
        <v>2639</v>
      </c>
      <c r="C1521" s="831" t="s">
        <v>2640</v>
      </c>
    </row>
    <row r="1522" spans="1:12" x14ac:dyDescent="0.2">
      <c r="A1522" s="832" t="s">
        <v>2407</v>
      </c>
      <c r="B1522" s="832" t="s">
        <v>521</v>
      </c>
      <c r="F1522" s="833">
        <v>0</v>
      </c>
      <c r="G1522" s="833">
        <v>31850</v>
      </c>
      <c r="H1522" s="833">
        <v>31850</v>
      </c>
      <c r="I1522" s="833">
        <v>31850</v>
      </c>
      <c r="J1522" s="833">
        <v>31850</v>
      </c>
      <c r="K1522" s="833">
        <v>31850</v>
      </c>
      <c r="L1522" s="833">
        <v>0</v>
      </c>
    </row>
    <row r="1523" spans="1:12" x14ac:dyDescent="0.2">
      <c r="E1523" s="829" t="s">
        <v>2244</v>
      </c>
      <c r="F1523" s="834">
        <v>0</v>
      </c>
      <c r="G1523" s="834">
        <v>31850</v>
      </c>
      <c r="H1523" s="834">
        <v>31850</v>
      </c>
      <c r="I1523" s="834">
        <v>31850</v>
      </c>
      <c r="J1523" s="834">
        <v>31850</v>
      </c>
      <c r="K1523" s="834">
        <v>31850</v>
      </c>
      <c r="L1523" s="834">
        <v>0</v>
      </c>
    </row>
    <row r="1526" spans="1:12" x14ac:dyDescent="0.2">
      <c r="A1526" s="831" t="s">
        <v>2641</v>
      </c>
      <c r="C1526" s="831" t="s">
        <v>2642</v>
      </c>
    </row>
    <row r="1527" spans="1:12" x14ac:dyDescent="0.2">
      <c r="A1527" s="832" t="s">
        <v>2407</v>
      </c>
      <c r="B1527" s="832" t="s">
        <v>521</v>
      </c>
      <c r="F1527" s="833">
        <v>0</v>
      </c>
      <c r="G1527" s="833">
        <v>26500</v>
      </c>
      <c r="H1527" s="833">
        <v>26500</v>
      </c>
      <c r="I1527" s="833">
        <v>26500</v>
      </c>
      <c r="J1527" s="833">
        <v>26500</v>
      </c>
      <c r="K1527" s="833">
        <v>26500</v>
      </c>
      <c r="L1527" s="833">
        <v>0</v>
      </c>
    </row>
    <row r="1528" spans="1:12" x14ac:dyDescent="0.2">
      <c r="E1528" s="829" t="s">
        <v>2244</v>
      </c>
      <c r="F1528" s="834">
        <v>0</v>
      </c>
      <c r="G1528" s="834">
        <v>26500</v>
      </c>
      <c r="H1528" s="834">
        <v>26500</v>
      </c>
      <c r="I1528" s="834">
        <v>26500</v>
      </c>
      <c r="J1528" s="834">
        <v>26500</v>
      </c>
      <c r="K1528" s="834">
        <v>26500</v>
      </c>
      <c r="L1528" s="834">
        <v>0</v>
      </c>
    </row>
    <row r="1531" spans="1:12" x14ac:dyDescent="0.2">
      <c r="A1531" s="831" t="s">
        <v>2643</v>
      </c>
      <c r="C1531" s="831" t="s">
        <v>2644</v>
      </c>
    </row>
    <row r="1532" spans="1:12" x14ac:dyDescent="0.2">
      <c r="A1532" s="832" t="s">
        <v>2645</v>
      </c>
      <c r="B1532" s="832" t="s">
        <v>492</v>
      </c>
      <c r="F1532" s="833">
        <v>0</v>
      </c>
      <c r="G1532" s="833">
        <v>7000000</v>
      </c>
      <c r="H1532" s="833">
        <v>7000000</v>
      </c>
      <c r="I1532" s="833">
        <v>7000000</v>
      </c>
      <c r="J1532" s="833">
        <v>7000000</v>
      </c>
      <c r="K1532" s="833">
        <v>7000000</v>
      </c>
      <c r="L1532" s="833">
        <v>0</v>
      </c>
    </row>
    <row r="1533" spans="1:12" x14ac:dyDescent="0.2">
      <c r="E1533" s="829" t="s">
        <v>2244</v>
      </c>
      <c r="F1533" s="834">
        <v>0</v>
      </c>
      <c r="G1533" s="834">
        <v>7000000</v>
      </c>
      <c r="H1533" s="834">
        <v>7000000</v>
      </c>
      <c r="I1533" s="834">
        <v>7000000</v>
      </c>
      <c r="J1533" s="834">
        <v>7000000</v>
      </c>
      <c r="K1533" s="834">
        <v>7000000</v>
      </c>
      <c r="L1533" s="834">
        <v>0</v>
      </c>
    </row>
    <row r="1536" spans="1:12" x14ac:dyDescent="0.2">
      <c r="A1536" s="831" t="s">
        <v>2646</v>
      </c>
      <c r="C1536" s="831" t="s">
        <v>2647</v>
      </c>
    </row>
    <row r="1537" spans="1:12" x14ac:dyDescent="0.2">
      <c r="A1537" s="832" t="s">
        <v>2334</v>
      </c>
      <c r="B1537" s="832" t="s">
        <v>517</v>
      </c>
      <c r="F1537" s="833">
        <v>0</v>
      </c>
      <c r="G1537" s="833">
        <v>295000000</v>
      </c>
      <c r="H1537" s="833">
        <v>295000000</v>
      </c>
      <c r="I1537" s="833">
        <v>295000000</v>
      </c>
      <c r="J1537" s="833">
        <v>295000000</v>
      </c>
      <c r="K1537" s="833">
        <v>295000000</v>
      </c>
      <c r="L1537" s="833">
        <v>0</v>
      </c>
    </row>
    <row r="1538" spans="1:12" x14ac:dyDescent="0.2">
      <c r="E1538" s="829" t="s">
        <v>2244</v>
      </c>
      <c r="F1538" s="834">
        <v>0</v>
      </c>
      <c r="G1538" s="834">
        <v>295000000</v>
      </c>
      <c r="H1538" s="834">
        <v>295000000</v>
      </c>
      <c r="I1538" s="834">
        <v>295000000</v>
      </c>
      <c r="J1538" s="834">
        <v>295000000</v>
      </c>
      <c r="K1538" s="834">
        <v>295000000</v>
      </c>
      <c r="L1538" s="834">
        <v>0</v>
      </c>
    </row>
    <row r="1541" spans="1:12" x14ac:dyDescent="0.2">
      <c r="A1541" s="831" t="s">
        <v>2648</v>
      </c>
      <c r="C1541" s="831" t="s">
        <v>2649</v>
      </c>
    </row>
    <row r="1542" spans="1:12" x14ac:dyDescent="0.2">
      <c r="A1542" s="832" t="s">
        <v>2334</v>
      </c>
      <c r="B1542" s="832" t="s">
        <v>517</v>
      </c>
      <c r="F1542" s="833">
        <v>0</v>
      </c>
      <c r="G1542" s="833">
        <v>35000000</v>
      </c>
      <c r="H1542" s="833">
        <v>35000000</v>
      </c>
      <c r="I1542" s="833">
        <v>35000000</v>
      </c>
      <c r="J1542" s="833">
        <v>35000000</v>
      </c>
      <c r="K1542" s="833">
        <v>35000000</v>
      </c>
      <c r="L1542" s="833">
        <v>0</v>
      </c>
    </row>
    <row r="1543" spans="1:12" x14ac:dyDescent="0.2">
      <c r="E1543" s="829" t="s">
        <v>2244</v>
      </c>
      <c r="F1543" s="834">
        <v>0</v>
      </c>
      <c r="G1543" s="834">
        <v>35000000</v>
      </c>
      <c r="H1543" s="834">
        <v>35000000</v>
      </c>
      <c r="I1543" s="834">
        <v>35000000</v>
      </c>
      <c r="J1543" s="834">
        <v>35000000</v>
      </c>
      <c r="K1543" s="834">
        <v>35000000</v>
      </c>
      <c r="L1543" s="834">
        <v>0</v>
      </c>
    </row>
    <row r="1546" spans="1:12" x14ac:dyDescent="0.2">
      <c r="A1546" s="831" t="s">
        <v>2650</v>
      </c>
      <c r="C1546" s="831" t="s">
        <v>2651</v>
      </c>
    </row>
    <row r="1547" spans="1:12" x14ac:dyDescent="0.2">
      <c r="A1547" s="832" t="s">
        <v>2246</v>
      </c>
      <c r="B1547" s="832" t="s">
        <v>462</v>
      </c>
      <c r="F1547" s="833">
        <v>0</v>
      </c>
      <c r="G1547" s="833">
        <v>86681.56</v>
      </c>
      <c r="H1547" s="833">
        <v>86681.56</v>
      </c>
      <c r="I1547" s="833">
        <v>0</v>
      </c>
      <c r="J1547" s="833">
        <v>0</v>
      </c>
      <c r="K1547" s="833">
        <v>0</v>
      </c>
      <c r="L1547" s="833">
        <v>86681.56</v>
      </c>
    </row>
    <row r="1548" spans="1:12" x14ac:dyDescent="0.2">
      <c r="E1548" s="829" t="s">
        <v>2244</v>
      </c>
      <c r="F1548" s="834">
        <v>0</v>
      </c>
      <c r="G1548" s="834">
        <v>86681.56</v>
      </c>
      <c r="H1548" s="834">
        <v>86681.56</v>
      </c>
      <c r="I1548" s="834">
        <v>0</v>
      </c>
      <c r="J1548" s="834">
        <v>0</v>
      </c>
      <c r="K1548" s="834">
        <v>0</v>
      </c>
      <c r="L1548" s="834">
        <v>86681.56</v>
      </c>
    </row>
    <row r="1551" spans="1:12" x14ac:dyDescent="0.2">
      <c r="A1551" s="831" t="s">
        <v>2652</v>
      </c>
      <c r="C1551" s="831" t="s">
        <v>2653</v>
      </c>
    </row>
    <row r="1552" spans="1:12" x14ac:dyDescent="0.2">
      <c r="A1552" s="832" t="s">
        <v>2281</v>
      </c>
      <c r="B1552" s="832" t="s">
        <v>525</v>
      </c>
      <c r="F1552" s="833">
        <v>0</v>
      </c>
      <c r="G1552" s="833">
        <v>862437.14</v>
      </c>
      <c r="H1552" s="833">
        <v>862437.14</v>
      </c>
      <c r="I1552" s="833">
        <v>862437.14</v>
      </c>
      <c r="J1552" s="833">
        <v>862437.14</v>
      </c>
      <c r="K1552" s="833">
        <v>862437.14</v>
      </c>
      <c r="L1552" s="833">
        <v>0</v>
      </c>
    </row>
    <row r="1553" spans="1:12" x14ac:dyDescent="0.2">
      <c r="E1553" s="829" t="s">
        <v>2244</v>
      </c>
      <c r="F1553" s="834">
        <v>0</v>
      </c>
      <c r="G1553" s="834">
        <v>862437.14</v>
      </c>
      <c r="H1553" s="834">
        <v>862437.14</v>
      </c>
      <c r="I1553" s="834">
        <v>862437.14</v>
      </c>
      <c r="J1553" s="834">
        <v>862437.14</v>
      </c>
      <c r="K1553" s="834">
        <v>862437.14</v>
      </c>
      <c r="L1553" s="834">
        <v>0</v>
      </c>
    </row>
    <row r="1556" spans="1:12" x14ac:dyDescent="0.2">
      <c r="A1556" s="831" t="s">
        <v>2654</v>
      </c>
      <c r="C1556" s="831" t="s">
        <v>2655</v>
      </c>
    </row>
    <row r="1557" spans="1:12" x14ac:dyDescent="0.2">
      <c r="A1557" s="832" t="s">
        <v>2281</v>
      </c>
      <c r="B1557" s="832" t="s">
        <v>525</v>
      </c>
      <c r="F1557" s="833">
        <v>0</v>
      </c>
      <c r="G1557" s="833">
        <v>1498351.16</v>
      </c>
      <c r="H1557" s="833">
        <v>1498351.16</v>
      </c>
      <c r="I1557" s="833">
        <v>0</v>
      </c>
      <c r="J1557" s="833">
        <v>0</v>
      </c>
      <c r="K1557" s="833">
        <v>0</v>
      </c>
      <c r="L1557" s="833">
        <v>1498351.16</v>
      </c>
    </row>
    <row r="1558" spans="1:12" x14ac:dyDescent="0.2">
      <c r="E1558" s="829" t="s">
        <v>2244</v>
      </c>
      <c r="F1558" s="834">
        <v>0</v>
      </c>
      <c r="G1558" s="834">
        <v>1498351.16</v>
      </c>
      <c r="H1558" s="834">
        <v>1498351.16</v>
      </c>
      <c r="I1558" s="834">
        <v>0</v>
      </c>
      <c r="J1558" s="834">
        <v>0</v>
      </c>
      <c r="K1558" s="834">
        <v>0</v>
      </c>
      <c r="L1558" s="834">
        <v>1498351.16</v>
      </c>
    </row>
    <row r="1561" spans="1:12" x14ac:dyDescent="0.2">
      <c r="A1561" s="831" t="s">
        <v>2656</v>
      </c>
      <c r="C1561" s="831" t="s">
        <v>2657</v>
      </c>
    </row>
    <row r="1562" spans="1:12" x14ac:dyDescent="0.2">
      <c r="A1562" s="832" t="s">
        <v>2246</v>
      </c>
      <c r="B1562" s="832" t="s">
        <v>462</v>
      </c>
      <c r="F1562" s="833">
        <v>0</v>
      </c>
      <c r="G1562" s="833">
        <v>21068311.5</v>
      </c>
      <c r="H1562" s="833">
        <v>21068311.5</v>
      </c>
      <c r="I1562" s="833">
        <v>0</v>
      </c>
      <c r="J1562" s="833">
        <v>0</v>
      </c>
      <c r="K1562" s="833">
        <v>0</v>
      </c>
      <c r="L1562" s="833">
        <v>21068311.5</v>
      </c>
    </row>
    <row r="1563" spans="1:12" x14ac:dyDescent="0.2">
      <c r="E1563" s="829" t="s">
        <v>2244</v>
      </c>
      <c r="F1563" s="834">
        <v>0</v>
      </c>
      <c r="G1563" s="834">
        <v>21068311.5</v>
      </c>
      <c r="H1563" s="834">
        <v>21068311.5</v>
      </c>
      <c r="I1563" s="834">
        <v>0</v>
      </c>
      <c r="J1563" s="834">
        <v>0</v>
      </c>
      <c r="K1563" s="834">
        <v>0</v>
      </c>
      <c r="L1563" s="834">
        <v>21068311.5</v>
      </c>
    </row>
    <row r="1566" spans="1:12" x14ac:dyDescent="0.2">
      <c r="A1566" s="831" t="s">
        <v>2658</v>
      </c>
      <c r="C1566" s="831" t="s">
        <v>2659</v>
      </c>
    </row>
    <row r="1567" spans="1:12" x14ac:dyDescent="0.2">
      <c r="A1567" s="832" t="s">
        <v>2246</v>
      </c>
      <c r="B1567" s="832" t="s">
        <v>462</v>
      </c>
      <c r="F1567" s="833">
        <v>0</v>
      </c>
      <c r="G1567" s="833">
        <v>2538876.9700000002</v>
      </c>
      <c r="H1567" s="833">
        <v>2538876.9700000002</v>
      </c>
      <c r="I1567" s="833">
        <v>0</v>
      </c>
      <c r="J1567" s="833">
        <v>0</v>
      </c>
      <c r="K1567" s="833">
        <v>0</v>
      </c>
      <c r="L1567" s="833">
        <v>2538876.9700000002</v>
      </c>
    </row>
    <row r="1568" spans="1:12" x14ac:dyDescent="0.2">
      <c r="E1568" s="829" t="s">
        <v>2244</v>
      </c>
      <c r="F1568" s="834">
        <v>0</v>
      </c>
      <c r="G1568" s="834">
        <v>2538876.9700000002</v>
      </c>
      <c r="H1568" s="834">
        <v>2538876.9700000002</v>
      </c>
      <c r="I1568" s="834">
        <v>0</v>
      </c>
      <c r="J1568" s="834">
        <v>0</v>
      </c>
      <c r="K1568" s="834">
        <v>0</v>
      </c>
      <c r="L1568" s="834">
        <v>2538876.9700000002</v>
      </c>
    </row>
    <row r="1571" spans="1:12" x14ac:dyDescent="0.2">
      <c r="A1571" s="831" t="s">
        <v>2660</v>
      </c>
      <c r="C1571" s="831" t="s">
        <v>2661</v>
      </c>
    </row>
    <row r="1572" spans="1:12" x14ac:dyDescent="0.2">
      <c r="A1572" s="832" t="s">
        <v>2281</v>
      </c>
      <c r="B1572" s="832" t="s">
        <v>525</v>
      </c>
      <c r="F1572" s="833">
        <v>0</v>
      </c>
      <c r="G1572" s="833">
        <v>3558473.11</v>
      </c>
      <c r="H1572" s="833">
        <v>3558473.11</v>
      </c>
      <c r="I1572" s="833">
        <v>3236783.74</v>
      </c>
      <c r="J1572" s="833">
        <v>3236783.74</v>
      </c>
      <c r="K1572" s="833">
        <v>3067711.12</v>
      </c>
      <c r="L1572" s="833">
        <v>321689.37</v>
      </c>
    </row>
    <row r="1573" spans="1:12" x14ac:dyDescent="0.2">
      <c r="E1573" s="829" t="s">
        <v>2244</v>
      </c>
      <c r="F1573" s="834">
        <v>0</v>
      </c>
      <c r="G1573" s="834">
        <v>3558473.11</v>
      </c>
      <c r="H1573" s="834">
        <v>3558473.11</v>
      </c>
      <c r="I1573" s="834">
        <v>3236783.74</v>
      </c>
      <c r="J1573" s="834">
        <v>3236783.74</v>
      </c>
      <c r="K1573" s="834">
        <v>3067711.12</v>
      </c>
      <c r="L1573" s="834">
        <v>321689.37</v>
      </c>
    </row>
    <row r="1576" spans="1:12" x14ac:dyDescent="0.2">
      <c r="A1576" s="831" t="s">
        <v>2662</v>
      </c>
      <c r="C1576" s="831" t="s">
        <v>2661</v>
      </c>
    </row>
    <row r="1577" spans="1:12" x14ac:dyDescent="0.2">
      <c r="A1577" s="832" t="s">
        <v>2281</v>
      </c>
      <c r="B1577" s="832" t="s">
        <v>525</v>
      </c>
      <c r="F1577" s="833">
        <v>0</v>
      </c>
      <c r="G1577" s="833">
        <v>2990640</v>
      </c>
      <c r="H1577" s="833">
        <v>2990640</v>
      </c>
      <c r="I1577" s="833">
        <v>137430.54999999999</v>
      </c>
      <c r="J1577" s="833">
        <v>137430.54999999999</v>
      </c>
      <c r="K1577" s="833">
        <v>137430.54999999999</v>
      </c>
      <c r="L1577" s="833">
        <v>2853209.45</v>
      </c>
    </row>
    <row r="1578" spans="1:12" x14ac:dyDescent="0.2">
      <c r="E1578" s="829" t="s">
        <v>2244</v>
      </c>
      <c r="F1578" s="834">
        <v>0</v>
      </c>
      <c r="G1578" s="834">
        <v>2990640</v>
      </c>
      <c r="H1578" s="834">
        <v>2990640</v>
      </c>
      <c r="I1578" s="834">
        <v>137430.54999999999</v>
      </c>
      <c r="J1578" s="834">
        <v>137430.54999999999</v>
      </c>
      <c r="K1578" s="834">
        <v>137430.54999999999</v>
      </c>
      <c r="L1578" s="834">
        <v>2853209.45</v>
      </c>
    </row>
    <row r="1581" spans="1:12" x14ac:dyDescent="0.2">
      <c r="A1581" s="831" t="s">
        <v>2663</v>
      </c>
      <c r="C1581" s="831" t="s">
        <v>2664</v>
      </c>
    </row>
    <row r="1582" spans="1:12" x14ac:dyDescent="0.2">
      <c r="A1582" s="832" t="s">
        <v>2281</v>
      </c>
      <c r="B1582" s="832" t="s">
        <v>525</v>
      </c>
      <c r="F1582" s="833">
        <v>0</v>
      </c>
      <c r="G1582" s="833">
        <v>206162.68</v>
      </c>
      <c r="H1582" s="833">
        <v>206162.68</v>
      </c>
      <c r="I1582" s="833">
        <v>187244.14</v>
      </c>
      <c r="J1582" s="833">
        <v>187244.14</v>
      </c>
      <c r="K1582" s="833">
        <v>0</v>
      </c>
      <c r="L1582" s="833">
        <v>18918.54</v>
      </c>
    </row>
    <row r="1583" spans="1:12" x14ac:dyDescent="0.2">
      <c r="E1583" s="829" t="s">
        <v>2244</v>
      </c>
      <c r="F1583" s="834">
        <v>0</v>
      </c>
      <c r="G1583" s="834">
        <v>206162.68</v>
      </c>
      <c r="H1583" s="834">
        <v>206162.68</v>
      </c>
      <c r="I1583" s="834">
        <v>187244.14</v>
      </c>
      <c r="J1583" s="834">
        <v>187244.14</v>
      </c>
      <c r="K1583" s="834">
        <v>0</v>
      </c>
      <c r="L1583" s="834">
        <v>18918.54</v>
      </c>
    </row>
    <row r="1586" spans="1:12" x14ac:dyDescent="0.2">
      <c r="A1586" s="831" t="s">
        <v>2665</v>
      </c>
      <c r="C1586" s="831" t="s">
        <v>2664</v>
      </c>
    </row>
    <row r="1587" spans="1:12" x14ac:dyDescent="0.2">
      <c r="A1587" s="832" t="s">
        <v>2281</v>
      </c>
      <c r="B1587" s="832" t="s">
        <v>525</v>
      </c>
      <c r="F1587" s="833">
        <v>0</v>
      </c>
      <c r="G1587" s="833">
        <v>17147750</v>
      </c>
      <c r="H1587" s="833">
        <v>17147750</v>
      </c>
      <c r="I1587" s="833">
        <v>217908.56</v>
      </c>
      <c r="J1587" s="833">
        <v>217908.56</v>
      </c>
      <c r="K1587" s="833">
        <v>217908.56</v>
      </c>
      <c r="L1587" s="833">
        <v>16929841.440000001</v>
      </c>
    </row>
    <row r="1588" spans="1:12" x14ac:dyDescent="0.2">
      <c r="E1588" s="829" t="s">
        <v>2244</v>
      </c>
      <c r="F1588" s="834">
        <v>0</v>
      </c>
      <c r="G1588" s="834">
        <v>17147750</v>
      </c>
      <c r="H1588" s="834">
        <v>17147750</v>
      </c>
      <c r="I1588" s="834">
        <v>217908.56</v>
      </c>
      <c r="J1588" s="834">
        <v>217908.56</v>
      </c>
      <c r="K1588" s="834">
        <v>217908.56</v>
      </c>
      <c r="L1588" s="834">
        <v>16929841.440000001</v>
      </c>
    </row>
    <row r="1591" spans="1:12" x14ac:dyDescent="0.2">
      <c r="A1591" s="831" t="s">
        <v>2666</v>
      </c>
      <c r="C1591" s="831" t="s">
        <v>2667</v>
      </c>
    </row>
    <row r="1592" spans="1:12" x14ac:dyDescent="0.2">
      <c r="A1592" s="832" t="s">
        <v>2302</v>
      </c>
      <c r="B1592" s="832" t="s">
        <v>506</v>
      </c>
      <c r="F1592" s="833">
        <v>0</v>
      </c>
      <c r="G1592" s="833">
        <v>6376200</v>
      </c>
      <c r="H1592" s="833">
        <v>6376200</v>
      </c>
      <c r="I1592" s="833">
        <v>6376200</v>
      </c>
      <c r="J1592" s="833">
        <v>6376200</v>
      </c>
      <c r="K1592" s="833">
        <v>6376200</v>
      </c>
      <c r="L1592" s="833">
        <v>0</v>
      </c>
    </row>
    <row r="1593" spans="1:12" x14ac:dyDescent="0.2">
      <c r="E1593" s="829" t="s">
        <v>2244</v>
      </c>
      <c r="F1593" s="834">
        <v>0</v>
      </c>
      <c r="G1593" s="834">
        <v>6376200</v>
      </c>
      <c r="H1593" s="834">
        <v>6376200</v>
      </c>
      <c r="I1593" s="834">
        <v>6376200</v>
      </c>
      <c r="J1593" s="834">
        <v>6376200</v>
      </c>
      <c r="K1593" s="834">
        <v>6376200</v>
      </c>
      <c r="L1593" s="834">
        <v>0</v>
      </c>
    </row>
    <row r="1596" spans="1:12" x14ac:dyDescent="0.2">
      <c r="A1596" s="831" t="s">
        <v>2668</v>
      </c>
      <c r="C1596" s="831" t="s">
        <v>2669</v>
      </c>
    </row>
    <row r="1597" spans="1:12" x14ac:dyDescent="0.2">
      <c r="A1597" s="832" t="s">
        <v>2246</v>
      </c>
      <c r="B1597" s="832" t="s">
        <v>462</v>
      </c>
      <c r="F1597" s="833">
        <v>0</v>
      </c>
      <c r="G1597" s="833">
        <v>1615802.58</v>
      </c>
      <c r="H1597" s="833">
        <v>1615802.58</v>
      </c>
      <c r="I1597" s="833">
        <v>0</v>
      </c>
      <c r="J1597" s="833">
        <v>0</v>
      </c>
      <c r="K1597" s="833">
        <v>0</v>
      </c>
      <c r="L1597" s="833">
        <v>1615802.58</v>
      </c>
    </row>
    <row r="1598" spans="1:12" x14ac:dyDescent="0.2">
      <c r="E1598" s="829" t="s">
        <v>2244</v>
      </c>
      <c r="F1598" s="834">
        <v>0</v>
      </c>
      <c r="G1598" s="834">
        <v>1615802.58</v>
      </c>
      <c r="H1598" s="834">
        <v>1615802.58</v>
      </c>
      <c r="I1598" s="834">
        <v>0</v>
      </c>
      <c r="J1598" s="834">
        <v>0</v>
      </c>
      <c r="K1598" s="834">
        <v>0</v>
      </c>
      <c r="L1598" s="834">
        <v>1615802.58</v>
      </c>
    </row>
    <row r="1601" spans="1:12" x14ac:dyDescent="0.2">
      <c r="A1601" s="831" t="s">
        <v>2670</v>
      </c>
      <c r="C1601" s="831" t="s">
        <v>2671</v>
      </c>
    </row>
    <row r="1602" spans="1:12" x14ac:dyDescent="0.2">
      <c r="A1602" s="832" t="s">
        <v>2246</v>
      </c>
      <c r="B1602" s="832" t="s">
        <v>462</v>
      </c>
      <c r="F1602" s="833">
        <v>0</v>
      </c>
      <c r="G1602" s="833">
        <v>92959.48</v>
      </c>
      <c r="H1602" s="833">
        <v>92959.48</v>
      </c>
      <c r="I1602" s="833">
        <v>0</v>
      </c>
      <c r="J1602" s="833">
        <v>0</v>
      </c>
      <c r="K1602" s="833">
        <v>0</v>
      </c>
      <c r="L1602" s="833">
        <v>92959.48</v>
      </c>
    </row>
    <row r="1603" spans="1:12" x14ac:dyDescent="0.2">
      <c r="E1603" s="829" t="s">
        <v>2244</v>
      </c>
      <c r="F1603" s="834">
        <v>0</v>
      </c>
      <c r="G1603" s="834">
        <v>92959.48</v>
      </c>
      <c r="H1603" s="834">
        <v>92959.48</v>
      </c>
      <c r="I1603" s="834">
        <v>0</v>
      </c>
      <c r="J1603" s="834">
        <v>0</v>
      </c>
      <c r="K1603" s="834">
        <v>0</v>
      </c>
      <c r="L1603" s="834">
        <v>92959.48</v>
      </c>
    </row>
    <row r="1606" spans="1:12" x14ac:dyDescent="0.2">
      <c r="A1606" s="831" t="s">
        <v>2672</v>
      </c>
      <c r="C1606" s="831" t="s">
        <v>2671</v>
      </c>
    </row>
    <row r="1607" spans="1:12" x14ac:dyDescent="0.2">
      <c r="A1607" s="832" t="s">
        <v>2281</v>
      </c>
      <c r="B1607" s="832" t="s">
        <v>525</v>
      </c>
      <c r="F1607" s="833">
        <v>0</v>
      </c>
      <c r="G1607" s="833">
        <v>165590743.38</v>
      </c>
      <c r="H1607" s="833">
        <v>165590743.38</v>
      </c>
      <c r="I1607" s="833">
        <v>160161924.40000001</v>
      </c>
      <c r="J1607" s="833">
        <v>160161924.40000001</v>
      </c>
      <c r="K1607" s="833">
        <v>148604249.72999999</v>
      </c>
      <c r="L1607" s="833">
        <v>5428818.9800000004</v>
      </c>
    </row>
    <row r="1608" spans="1:12" x14ac:dyDescent="0.2">
      <c r="E1608" s="829" t="s">
        <v>2244</v>
      </c>
      <c r="F1608" s="834">
        <v>0</v>
      </c>
      <c r="G1608" s="834">
        <v>165590743.38</v>
      </c>
      <c r="H1608" s="834">
        <v>165590743.38</v>
      </c>
      <c r="I1608" s="834">
        <v>160161924.40000001</v>
      </c>
      <c r="J1608" s="834">
        <v>160161924.40000001</v>
      </c>
      <c r="K1608" s="834">
        <v>148604249.72999999</v>
      </c>
      <c r="L1608" s="834">
        <v>5428818.9800000004</v>
      </c>
    </row>
    <row r="1611" spans="1:12" x14ac:dyDescent="0.2">
      <c r="A1611" s="831" t="s">
        <v>2673</v>
      </c>
      <c r="C1611" s="831" t="s">
        <v>2674</v>
      </c>
    </row>
    <row r="1612" spans="1:12" x14ac:dyDescent="0.2">
      <c r="A1612" s="832" t="s">
        <v>2281</v>
      </c>
      <c r="B1612" s="832" t="s">
        <v>525</v>
      </c>
      <c r="F1612" s="833">
        <v>222368015</v>
      </c>
      <c r="G1612" s="833">
        <v>-222368015</v>
      </c>
      <c r="H1612" s="833">
        <v>0</v>
      </c>
      <c r="I1612" s="833">
        <v>0</v>
      </c>
      <c r="J1612" s="833">
        <v>0</v>
      </c>
      <c r="K1612" s="833">
        <v>0</v>
      </c>
      <c r="L1612" s="833">
        <v>0</v>
      </c>
    </row>
    <row r="1613" spans="1:12" x14ac:dyDescent="0.2">
      <c r="E1613" s="829" t="s">
        <v>2244</v>
      </c>
      <c r="F1613" s="834">
        <v>222368015</v>
      </c>
      <c r="G1613" s="834">
        <v>-222368015</v>
      </c>
      <c r="H1613" s="834">
        <v>0</v>
      </c>
      <c r="I1613" s="834">
        <v>0</v>
      </c>
      <c r="J1613" s="834">
        <v>0</v>
      </c>
      <c r="K1613" s="834">
        <v>0</v>
      </c>
      <c r="L1613" s="834">
        <v>0</v>
      </c>
    </row>
    <row r="1616" spans="1:12" x14ac:dyDescent="0.2">
      <c r="A1616" s="831" t="s">
        <v>2675</v>
      </c>
      <c r="C1616" s="831" t="s">
        <v>2676</v>
      </c>
    </row>
    <row r="1617" spans="1:12" x14ac:dyDescent="0.2">
      <c r="A1617" s="832" t="s">
        <v>2246</v>
      </c>
      <c r="B1617" s="832" t="s">
        <v>462</v>
      </c>
      <c r="F1617" s="833">
        <v>0</v>
      </c>
      <c r="G1617" s="833">
        <v>177238.32</v>
      </c>
      <c r="H1617" s="833">
        <v>177238.32</v>
      </c>
      <c r="I1617" s="833">
        <v>0</v>
      </c>
      <c r="J1617" s="833">
        <v>0</v>
      </c>
      <c r="K1617" s="833">
        <v>0</v>
      </c>
      <c r="L1617" s="833">
        <v>177238.32</v>
      </c>
    </row>
    <row r="1618" spans="1:12" x14ac:dyDescent="0.2">
      <c r="A1618" s="832" t="s">
        <v>2281</v>
      </c>
      <c r="B1618" s="832" t="s">
        <v>525</v>
      </c>
      <c r="F1618" s="833">
        <v>0</v>
      </c>
      <c r="G1618" s="833">
        <v>31972566.73</v>
      </c>
      <c r="H1618" s="833">
        <v>31972566.73</v>
      </c>
      <c r="I1618" s="833">
        <v>31972566.73</v>
      </c>
      <c r="J1618" s="833">
        <v>31972566.73</v>
      </c>
      <c r="K1618" s="833">
        <v>31972566.73</v>
      </c>
      <c r="L1618" s="833">
        <v>0</v>
      </c>
    </row>
    <row r="1619" spans="1:12" x14ac:dyDescent="0.2">
      <c r="E1619" s="829" t="s">
        <v>2244</v>
      </c>
      <c r="F1619" s="834">
        <v>0</v>
      </c>
      <c r="G1619" s="834">
        <v>32149805.050000001</v>
      </c>
      <c r="H1619" s="834">
        <v>32149805.050000001</v>
      </c>
      <c r="I1619" s="834">
        <v>31972566.73</v>
      </c>
      <c r="J1619" s="834">
        <v>31972566.73</v>
      </c>
      <c r="K1619" s="834">
        <v>31972566.73</v>
      </c>
      <c r="L1619" s="834">
        <v>177238.32</v>
      </c>
    </row>
    <row r="1622" spans="1:12" x14ac:dyDescent="0.2">
      <c r="A1622" s="831" t="s">
        <v>2677</v>
      </c>
      <c r="C1622" s="831" t="s">
        <v>2676</v>
      </c>
    </row>
    <row r="1623" spans="1:12" x14ac:dyDescent="0.2">
      <c r="A1623" s="832" t="s">
        <v>2246</v>
      </c>
      <c r="B1623" s="832" t="s">
        <v>462</v>
      </c>
      <c r="F1623" s="833">
        <v>45576189</v>
      </c>
      <c r="G1623" s="833">
        <v>0</v>
      </c>
      <c r="H1623" s="833">
        <v>45576189</v>
      </c>
      <c r="I1623" s="833">
        <v>0</v>
      </c>
      <c r="J1623" s="833">
        <v>0</v>
      </c>
      <c r="K1623" s="833">
        <v>0</v>
      </c>
      <c r="L1623" s="833">
        <v>45576189</v>
      </c>
    </row>
    <row r="1624" spans="1:12" x14ac:dyDescent="0.2">
      <c r="E1624" s="829" t="s">
        <v>2244</v>
      </c>
      <c r="F1624" s="834">
        <v>45576189</v>
      </c>
      <c r="G1624" s="834">
        <v>0</v>
      </c>
      <c r="H1624" s="834">
        <v>45576189</v>
      </c>
      <c r="I1624" s="834">
        <v>0</v>
      </c>
      <c r="J1624" s="834">
        <v>0</v>
      </c>
      <c r="K1624" s="834">
        <v>0</v>
      </c>
      <c r="L1624" s="834">
        <v>45576189</v>
      </c>
    </row>
    <row r="1627" spans="1:12" x14ac:dyDescent="0.2">
      <c r="A1627" s="831" t="s">
        <v>2678</v>
      </c>
      <c r="C1627" s="831" t="s">
        <v>2679</v>
      </c>
    </row>
    <row r="1628" spans="1:12" x14ac:dyDescent="0.2">
      <c r="A1628" s="832" t="s">
        <v>2246</v>
      </c>
      <c r="B1628" s="832" t="s">
        <v>462</v>
      </c>
      <c r="F1628" s="833">
        <v>2486880</v>
      </c>
      <c r="G1628" s="833">
        <v>0</v>
      </c>
      <c r="H1628" s="833">
        <v>2486880</v>
      </c>
      <c r="I1628" s="833">
        <v>0</v>
      </c>
      <c r="J1628" s="833">
        <v>0</v>
      </c>
      <c r="K1628" s="833">
        <v>0</v>
      </c>
      <c r="L1628" s="833">
        <v>2486880</v>
      </c>
    </row>
    <row r="1629" spans="1:12" x14ac:dyDescent="0.2">
      <c r="E1629" s="829" t="s">
        <v>2244</v>
      </c>
      <c r="F1629" s="834">
        <v>2486880</v>
      </c>
      <c r="G1629" s="834">
        <v>0</v>
      </c>
      <c r="H1629" s="834">
        <v>2486880</v>
      </c>
      <c r="I1629" s="834">
        <v>0</v>
      </c>
      <c r="J1629" s="834">
        <v>0</v>
      </c>
      <c r="K1629" s="834">
        <v>0</v>
      </c>
      <c r="L1629" s="834">
        <v>2486880</v>
      </c>
    </row>
    <row r="1632" spans="1:12" x14ac:dyDescent="0.2">
      <c r="A1632" s="831" t="s">
        <v>2680</v>
      </c>
      <c r="C1632" s="831" t="s">
        <v>2681</v>
      </c>
    </row>
    <row r="1633" spans="1:12" x14ac:dyDescent="0.2">
      <c r="A1633" s="832" t="s">
        <v>2281</v>
      </c>
      <c r="B1633" s="832" t="s">
        <v>525</v>
      </c>
      <c r="F1633" s="833">
        <v>0</v>
      </c>
      <c r="G1633" s="833">
        <v>53154.92</v>
      </c>
      <c r="H1633" s="833">
        <v>53154.92</v>
      </c>
      <c r="I1633" s="833">
        <v>0</v>
      </c>
      <c r="J1633" s="833">
        <v>0</v>
      </c>
      <c r="K1633" s="833">
        <v>0</v>
      </c>
      <c r="L1633" s="833">
        <v>53154.92</v>
      </c>
    </row>
    <row r="1634" spans="1:12" x14ac:dyDescent="0.2">
      <c r="E1634" s="829" t="s">
        <v>2244</v>
      </c>
      <c r="F1634" s="834">
        <v>0</v>
      </c>
      <c r="G1634" s="834">
        <v>53154.92</v>
      </c>
      <c r="H1634" s="834">
        <v>53154.92</v>
      </c>
      <c r="I1634" s="834">
        <v>0</v>
      </c>
      <c r="J1634" s="834">
        <v>0</v>
      </c>
      <c r="K1634" s="834">
        <v>0</v>
      </c>
      <c r="L1634" s="834">
        <v>53154.92</v>
      </c>
    </row>
    <row r="1637" spans="1:12" x14ac:dyDescent="0.2">
      <c r="A1637" s="831" t="s">
        <v>2682</v>
      </c>
      <c r="C1637" s="831" t="s">
        <v>2683</v>
      </c>
    </row>
    <row r="1638" spans="1:12" x14ac:dyDescent="0.2">
      <c r="A1638" s="832" t="s">
        <v>2281</v>
      </c>
      <c r="B1638" s="832" t="s">
        <v>525</v>
      </c>
      <c r="F1638" s="833">
        <v>0</v>
      </c>
      <c r="G1638" s="833">
        <v>109103974.31</v>
      </c>
      <c r="H1638" s="833">
        <v>109103974.31</v>
      </c>
      <c r="I1638" s="833">
        <v>104747979.95</v>
      </c>
      <c r="J1638" s="833">
        <v>104747979.95</v>
      </c>
      <c r="K1638" s="833">
        <v>104747979.95</v>
      </c>
      <c r="L1638" s="833">
        <v>4355994.3600000003</v>
      </c>
    </row>
    <row r="1639" spans="1:12" x14ac:dyDescent="0.2">
      <c r="E1639" s="829" t="s">
        <v>2244</v>
      </c>
      <c r="F1639" s="834">
        <v>0</v>
      </c>
      <c r="G1639" s="834">
        <v>109103974.31</v>
      </c>
      <c r="H1639" s="834">
        <v>109103974.31</v>
      </c>
      <c r="I1639" s="834">
        <v>104747979.95</v>
      </c>
      <c r="J1639" s="834">
        <v>104747979.95</v>
      </c>
      <c r="K1639" s="834">
        <v>104747979.95</v>
      </c>
      <c r="L1639" s="834">
        <v>4355994.3600000003</v>
      </c>
    </row>
    <row r="1642" spans="1:12" x14ac:dyDescent="0.2">
      <c r="A1642" s="831" t="s">
        <v>2684</v>
      </c>
      <c r="C1642" s="831" t="s">
        <v>2685</v>
      </c>
    </row>
    <row r="1643" spans="1:12" x14ac:dyDescent="0.2">
      <c r="A1643" s="832" t="s">
        <v>2246</v>
      </c>
      <c r="B1643" s="832" t="s">
        <v>462</v>
      </c>
      <c r="F1643" s="833">
        <v>0</v>
      </c>
      <c r="G1643" s="833">
        <v>1618626.76</v>
      </c>
      <c r="H1643" s="833">
        <v>1618626.76</v>
      </c>
      <c r="I1643" s="833">
        <v>0</v>
      </c>
      <c r="J1643" s="833">
        <v>0</v>
      </c>
      <c r="K1643" s="833">
        <v>0</v>
      </c>
      <c r="L1643" s="833">
        <v>1618626.76</v>
      </c>
    </row>
    <row r="1644" spans="1:12" x14ac:dyDescent="0.2">
      <c r="E1644" s="829" t="s">
        <v>2244</v>
      </c>
      <c r="F1644" s="834">
        <v>0</v>
      </c>
      <c r="G1644" s="834">
        <v>1618626.76</v>
      </c>
      <c r="H1644" s="834">
        <v>1618626.76</v>
      </c>
      <c r="I1644" s="834">
        <v>0</v>
      </c>
      <c r="J1644" s="834">
        <v>0</v>
      </c>
      <c r="K1644" s="834">
        <v>0</v>
      </c>
      <c r="L1644" s="834">
        <v>1618626.76</v>
      </c>
    </row>
    <row r="1647" spans="1:12" x14ac:dyDescent="0.2">
      <c r="A1647" s="831" t="s">
        <v>2686</v>
      </c>
      <c r="C1647" s="831" t="s">
        <v>2687</v>
      </c>
    </row>
    <row r="1648" spans="1:12" x14ac:dyDescent="0.2">
      <c r="A1648" s="832" t="s">
        <v>2246</v>
      </c>
      <c r="B1648" s="832" t="s">
        <v>462</v>
      </c>
      <c r="F1648" s="833">
        <v>0</v>
      </c>
      <c r="G1648" s="833">
        <v>2319.5700000000002</v>
      </c>
      <c r="H1648" s="833">
        <v>2319.5700000000002</v>
      </c>
      <c r="I1648" s="833">
        <v>0</v>
      </c>
      <c r="J1648" s="833">
        <v>0</v>
      </c>
      <c r="K1648" s="833">
        <v>0</v>
      </c>
      <c r="L1648" s="833">
        <v>2319.5700000000002</v>
      </c>
    </row>
    <row r="1649" spans="1:12" x14ac:dyDescent="0.2">
      <c r="A1649" s="832" t="s">
        <v>2303</v>
      </c>
      <c r="B1649" s="832" t="s">
        <v>526</v>
      </c>
      <c r="F1649" s="833">
        <v>0</v>
      </c>
      <c r="G1649" s="833">
        <v>1097680.43</v>
      </c>
      <c r="H1649" s="833">
        <v>1097680.43</v>
      </c>
      <c r="I1649" s="833">
        <v>1097680.43</v>
      </c>
      <c r="J1649" s="833">
        <v>1097680.43</v>
      </c>
      <c r="K1649" s="833">
        <v>1097680.43</v>
      </c>
      <c r="L1649" s="833">
        <v>0</v>
      </c>
    </row>
    <row r="1650" spans="1:12" x14ac:dyDescent="0.2">
      <c r="E1650" s="829" t="s">
        <v>2244</v>
      </c>
      <c r="F1650" s="834">
        <v>0</v>
      </c>
      <c r="G1650" s="834">
        <v>1100000</v>
      </c>
      <c r="H1650" s="834">
        <v>1100000</v>
      </c>
      <c r="I1650" s="834">
        <v>1097680.43</v>
      </c>
      <c r="J1650" s="834">
        <v>1097680.43</v>
      </c>
      <c r="K1650" s="834">
        <v>1097680.43</v>
      </c>
      <c r="L1650" s="834">
        <v>2319.5700000000002</v>
      </c>
    </row>
    <row r="1653" spans="1:12" x14ac:dyDescent="0.2">
      <c r="A1653" s="831" t="s">
        <v>2688</v>
      </c>
      <c r="C1653" s="831" t="s">
        <v>2689</v>
      </c>
    </row>
    <row r="1654" spans="1:12" x14ac:dyDescent="0.2">
      <c r="A1654" s="832" t="s">
        <v>2281</v>
      </c>
      <c r="B1654" s="832" t="s">
        <v>525</v>
      </c>
      <c r="F1654" s="833">
        <v>0</v>
      </c>
      <c r="G1654" s="833">
        <v>75518000</v>
      </c>
      <c r="H1654" s="833">
        <v>75518000</v>
      </c>
      <c r="I1654" s="833">
        <v>0</v>
      </c>
      <c r="J1654" s="833">
        <v>0</v>
      </c>
      <c r="K1654" s="833">
        <v>0</v>
      </c>
      <c r="L1654" s="833">
        <v>75518000</v>
      </c>
    </row>
    <row r="1655" spans="1:12" x14ac:dyDescent="0.2">
      <c r="E1655" s="829" t="s">
        <v>2244</v>
      </c>
      <c r="F1655" s="834">
        <v>0</v>
      </c>
      <c r="G1655" s="834">
        <v>75518000</v>
      </c>
      <c r="H1655" s="834">
        <v>75518000</v>
      </c>
      <c r="I1655" s="834">
        <v>0</v>
      </c>
      <c r="J1655" s="834">
        <v>0</v>
      </c>
      <c r="K1655" s="834">
        <v>0</v>
      </c>
      <c r="L1655" s="834">
        <v>75518000</v>
      </c>
    </row>
    <row r="1658" spans="1:12" x14ac:dyDescent="0.2">
      <c r="A1658" s="831" t="s">
        <v>2690</v>
      </c>
      <c r="C1658" s="831" t="s">
        <v>2691</v>
      </c>
    </row>
    <row r="1659" spans="1:12" x14ac:dyDescent="0.2">
      <c r="A1659" s="832" t="s">
        <v>2281</v>
      </c>
      <c r="B1659" s="832" t="s">
        <v>525</v>
      </c>
      <c r="F1659" s="833">
        <v>0</v>
      </c>
      <c r="G1659" s="833">
        <v>76946377.459999993</v>
      </c>
      <c r="H1659" s="833">
        <v>76946377.459999993</v>
      </c>
      <c r="I1659" s="833">
        <v>0</v>
      </c>
      <c r="J1659" s="833">
        <v>0</v>
      </c>
      <c r="K1659" s="833">
        <v>0</v>
      </c>
      <c r="L1659" s="833">
        <v>76946377.459999993</v>
      </c>
    </row>
    <row r="1660" spans="1:12" x14ac:dyDescent="0.2">
      <c r="E1660" s="829" t="s">
        <v>2244</v>
      </c>
      <c r="F1660" s="834">
        <v>0</v>
      </c>
      <c r="G1660" s="834">
        <v>76946377.459999993</v>
      </c>
      <c r="H1660" s="834">
        <v>76946377.459999993</v>
      </c>
      <c r="I1660" s="834">
        <v>0</v>
      </c>
      <c r="J1660" s="834">
        <v>0</v>
      </c>
      <c r="K1660" s="834">
        <v>0</v>
      </c>
      <c r="L1660" s="834">
        <v>76946377.459999993</v>
      </c>
    </row>
    <row r="1663" spans="1:12" x14ac:dyDescent="0.2">
      <c r="A1663" s="831" t="s">
        <v>2692</v>
      </c>
      <c r="C1663" s="831" t="s">
        <v>2693</v>
      </c>
    </row>
    <row r="1664" spans="1:12" x14ac:dyDescent="0.2">
      <c r="A1664" s="832" t="s">
        <v>2281</v>
      </c>
      <c r="B1664" s="832" t="s">
        <v>525</v>
      </c>
      <c r="F1664" s="833">
        <v>0</v>
      </c>
      <c r="G1664" s="833">
        <v>527500000</v>
      </c>
      <c r="H1664" s="833">
        <v>527500000</v>
      </c>
      <c r="I1664" s="833">
        <v>510422852.25</v>
      </c>
      <c r="J1664" s="833">
        <v>510422852.25</v>
      </c>
      <c r="K1664" s="833">
        <v>262706683.22</v>
      </c>
      <c r="L1664" s="833">
        <v>17077147.75</v>
      </c>
    </row>
    <row r="1665" spans="1:12" x14ac:dyDescent="0.2">
      <c r="E1665" s="829" t="s">
        <v>2244</v>
      </c>
      <c r="F1665" s="834">
        <v>0</v>
      </c>
      <c r="G1665" s="834">
        <v>527500000</v>
      </c>
      <c r="H1665" s="834">
        <v>527500000</v>
      </c>
      <c r="I1665" s="834">
        <v>510422852.25</v>
      </c>
      <c r="J1665" s="834">
        <v>510422852.25</v>
      </c>
      <c r="K1665" s="834">
        <v>262706683.22</v>
      </c>
      <c r="L1665" s="834">
        <v>17077147.75</v>
      </c>
    </row>
    <row r="1668" spans="1:12" x14ac:dyDescent="0.2">
      <c r="A1668" s="831" t="s">
        <v>2694</v>
      </c>
      <c r="C1668" s="831" t="s">
        <v>175</v>
      </c>
    </row>
    <row r="1669" spans="1:12" x14ac:dyDescent="0.2">
      <c r="A1669" s="832" t="s">
        <v>2378</v>
      </c>
      <c r="B1669" s="832" t="s">
        <v>463</v>
      </c>
      <c r="F1669" s="833">
        <v>5207332</v>
      </c>
      <c r="G1669" s="833">
        <v>0</v>
      </c>
      <c r="H1669" s="833">
        <v>5207332</v>
      </c>
      <c r="I1669" s="833">
        <v>1420098.44</v>
      </c>
      <c r="J1669" s="833">
        <v>1420098.44</v>
      </c>
      <c r="K1669" s="833">
        <v>1420098.44</v>
      </c>
      <c r="L1669" s="833">
        <v>3787233.56</v>
      </c>
    </row>
    <row r="1670" spans="1:12" x14ac:dyDescent="0.2">
      <c r="E1670" s="829" t="s">
        <v>2244</v>
      </c>
      <c r="F1670" s="834">
        <v>5207332</v>
      </c>
      <c r="G1670" s="834">
        <v>0</v>
      </c>
      <c r="H1670" s="834">
        <v>5207332</v>
      </c>
      <c r="I1670" s="834">
        <v>1420098.44</v>
      </c>
      <c r="J1670" s="834">
        <v>1420098.44</v>
      </c>
      <c r="K1670" s="834">
        <v>1420098.44</v>
      </c>
      <c r="L1670" s="834">
        <v>3787233.56</v>
      </c>
    </row>
    <row r="1673" spans="1:12" x14ac:dyDescent="0.2">
      <c r="A1673" s="831" t="s">
        <v>2695</v>
      </c>
      <c r="C1673" s="831" t="s">
        <v>2696</v>
      </c>
    </row>
    <row r="1674" spans="1:12" x14ac:dyDescent="0.2">
      <c r="A1674" s="832" t="s">
        <v>2246</v>
      </c>
      <c r="B1674" s="832" t="s">
        <v>462</v>
      </c>
      <c r="F1674" s="833">
        <v>1295265</v>
      </c>
      <c r="G1674" s="833">
        <v>0</v>
      </c>
      <c r="H1674" s="833">
        <v>1295265</v>
      </c>
      <c r="I1674" s="833">
        <v>0</v>
      </c>
      <c r="J1674" s="833">
        <v>0</v>
      </c>
      <c r="K1674" s="833">
        <v>0</v>
      </c>
      <c r="L1674" s="833">
        <v>1295265</v>
      </c>
    </row>
    <row r="1675" spans="1:12" x14ac:dyDescent="0.2">
      <c r="E1675" s="829" t="s">
        <v>2244</v>
      </c>
      <c r="F1675" s="834">
        <v>1295265</v>
      </c>
      <c r="G1675" s="834">
        <v>0</v>
      </c>
      <c r="H1675" s="834">
        <v>1295265</v>
      </c>
      <c r="I1675" s="834">
        <v>0</v>
      </c>
      <c r="J1675" s="834">
        <v>0</v>
      </c>
      <c r="K1675" s="834">
        <v>0</v>
      </c>
      <c r="L1675" s="834">
        <v>1295265</v>
      </c>
    </row>
    <row r="1678" spans="1:12" x14ac:dyDescent="0.2">
      <c r="A1678" s="831" t="s">
        <v>2697</v>
      </c>
      <c r="C1678" s="831" t="s">
        <v>2698</v>
      </c>
    </row>
    <row r="1679" spans="1:12" x14ac:dyDescent="0.2">
      <c r="A1679" s="832" t="s">
        <v>2246</v>
      </c>
      <c r="B1679" s="832" t="s">
        <v>462</v>
      </c>
      <c r="F1679" s="833">
        <v>0</v>
      </c>
      <c r="G1679" s="833">
        <v>509.97</v>
      </c>
      <c r="H1679" s="833">
        <v>509.97</v>
      </c>
      <c r="I1679" s="833">
        <v>0</v>
      </c>
      <c r="J1679" s="833">
        <v>0</v>
      </c>
      <c r="K1679" s="833">
        <v>0</v>
      </c>
      <c r="L1679" s="833">
        <v>509.97</v>
      </c>
    </row>
    <row r="1680" spans="1:12" x14ac:dyDescent="0.2">
      <c r="E1680" s="829" t="s">
        <v>2244</v>
      </c>
      <c r="F1680" s="834">
        <v>0</v>
      </c>
      <c r="G1680" s="834">
        <v>509.97</v>
      </c>
      <c r="H1680" s="834">
        <v>509.97</v>
      </c>
      <c r="I1680" s="834">
        <v>0</v>
      </c>
      <c r="J1680" s="834">
        <v>0</v>
      </c>
      <c r="K1680" s="834">
        <v>0</v>
      </c>
      <c r="L1680" s="834">
        <v>509.97</v>
      </c>
    </row>
    <row r="1683" spans="1:12" x14ac:dyDescent="0.2">
      <c r="A1683" s="831" t="s">
        <v>2699</v>
      </c>
      <c r="C1683" s="831" t="s">
        <v>2700</v>
      </c>
    </row>
    <row r="1684" spans="1:12" x14ac:dyDescent="0.2">
      <c r="A1684" s="832" t="s">
        <v>2246</v>
      </c>
      <c r="B1684" s="832" t="s">
        <v>462</v>
      </c>
      <c r="F1684" s="833">
        <v>50148924</v>
      </c>
      <c r="G1684" s="833">
        <v>0</v>
      </c>
      <c r="H1684" s="833">
        <v>50148924</v>
      </c>
      <c r="I1684" s="833">
        <v>0</v>
      </c>
      <c r="J1684" s="833">
        <v>0</v>
      </c>
      <c r="K1684" s="833">
        <v>0</v>
      </c>
      <c r="L1684" s="833">
        <v>50148924</v>
      </c>
    </row>
    <row r="1685" spans="1:12" x14ac:dyDescent="0.2">
      <c r="E1685" s="829" t="s">
        <v>2244</v>
      </c>
      <c r="F1685" s="834">
        <v>50148924</v>
      </c>
      <c r="G1685" s="834">
        <v>0</v>
      </c>
      <c r="H1685" s="834">
        <v>50148924</v>
      </c>
      <c r="I1685" s="834">
        <v>0</v>
      </c>
      <c r="J1685" s="834">
        <v>0</v>
      </c>
      <c r="K1685" s="834">
        <v>0</v>
      </c>
      <c r="L1685" s="834">
        <v>50148924</v>
      </c>
    </row>
    <row r="1688" spans="1:12" x14ac:dyDescent="0.2">
      <c r="A1688" s="831" t="s">
        <v>2701</v>
      </c>
      <c r="C1688" s="831" t="s">
        <v>2702</v>
      </c>
    </row>
    <row r="1689" spans="1:12" x14ac:dyDescent="0.2">
      <c r="A1689" s="832" t="s">
        <v>2246</v>
      </c>
      <c r="B1689" s="832" t="s">
        <v>462</v>
      </c>
      <c r="F1689" s="833">
        <v>0</v>
      </c>
      <c r="G1689" s="833">
        <v>196387.95</v>
      </c>
      <c r="H1689" s="833">
        <v>196387.95</v>
      </c>
      <c r="I1689" s="833">
        <v>0</v>
      </c>
      <c r="J1689" s="833">
        <v>0</v>
      </c>
      <c r="K1689" s="833">
        <v>0</v>
      </c>
      <c r="L1689" s="833">
        <v>196387.95</v>
      </c>
    </row>
    <row r="1690" spans="1:12" x14ac:dyDescent="0.2">
      <c r="E1690" s="829" t="s">
        <v>2244</v>
      </c>
      <c r="F1690" s="834">
        <v>0</v>
      </c>
      <c r="G1690" s="834">
        <v>196387.95</v>
      </c>
      <c r="H1690" s="834">
        <v>196387.95</v>
      </c>
      <c r="I1690" s="834">
        <v>0</v>
      </c>
      <c r="J1690" s="834">
        <v>0</v>
      </c>
      <c r="K1690" s="834">
        <v>0</v>
      </c>
      <c r="L1690" s="834">
        <v>196387.95</v>
      </c>
    </row>
    <row r="1693" spans="1:12" x14ac:dyDescent="0.2">
      <c r="A1693" s="831" t="s">
        <v>2703</v>
      </c>
      <c r="C1693" s="831" t="s">
        <v>2702</v>
      </c>
    </row>
    <row r="1694" spans="1:12" x14ac:dyDescent="0.2">
      <c r="A1694" s="832" t="s">
        <v>2246</v>
      </c>
      <c r="B1694" s="832" t="s">
        <v>462</v>
      </c>
      <c r="F1694" s="833">
        <v>52593958</v>
      </c>
      <c r="G1694" s="833">
        <v>0</v>
      </c>
      <c r="H1694" s="833">
        <v>52593958</v>
      </c>
      <c r="I1694" s="833">
        <v>0</v>
      </c>
      <c r="J1694" s="833">
        <v>0</v>
      </c>
      <c r="K1694" s="833">
        <v>0</v>
      </c>
      <c r="L1694" s="833">
        <v>52593958</v>
      </c>
    </row>
    <row r="1695" spans="1:12" x14ac:dyDescent="0.2">
      <c r="E1695" s="829" t="s">
        <v>2244</v>
      </c>
      <c r="F1695" s="834">
        <v>52593958</v>
      </c>
      <c r="G1695" s="834">
        <v>0</v>
      </c>
      <c r="H1695" s="834">
        <v>52593958</v>
      </c>
      <c r="I1695" s="834">
        <v>0</v>
      </c>
      <c r="J1695" s="834">
        <v>0</v>
      </c>
      <c r="K1695" s="834">
        <v>0</v>
      </c>
      <c r="L1695" s="834">
        <v>52593958</v>
      </c>
    </row>
    <row r="1698" spans="1:12" x14ac:dyDescent="0.2">
      <c r="A1698" s="831" t="s">
        <v>2704</v>
      </c>
      <c r="C1698" s="831" t="s">
        <v>2705</v>
      </c>
    </row>
    <row r="1699" spans="1:12" x14ac:dyDescent="0.2">
      <c r="A1699" s="832" t="s">
        <v>2246</v>
      </c>
      <c r="B1699" s="832" t="s">
        <v>462</v>
      </c>
      <c r="F1699" s="833">
        <v>14701150</v>
      </c>
      <c r="G1699" s="833">
        <v>0</v>
      </c>
      <c r="H1699" s="833">
        <v>14701150</v>
      </c>
      <c r="I1699" s="833">
        <v>0</v>
      </c>
      <c r="J1699" s="833">
        <v>0</v>
      </c>
      <c r="K1699" s="833">
        <v>0</v>
      </c>
      <c r="L1699" s="833">
        <v>14701150</v>
      </c>
    </row>
    <row r="1700" spans="1:12" x14ac:dyDescent="0.2">
      <c r="E1700" s="829" t="s">
        <v>2244</v>
      </c>
      <c r="F1700" s="834">
        <v>14701150</v>
      </c>
      <c r="G1700" s="834">
        <v>0</v>
      </c>
      <c r="H1700" s="834">
        <v>14701150</v>
      </c>
      <c r="I1700" s="834">
        <v>0</v>
      </c>
      <c r="J1700" s="834">
        <v>0</v>
      </c>
      <c r="K1700" s="834">
        <v>0</v>
      </c>
      <c r="L1700" s="834">
        <v>14701150</v>
      </c>
    </row>
    <row r="1703" spans="1:12" x14ac:dyDescent="0.2">
      <c r="A1703" s="831" t="s">
        <v>2706</v>
      </c>
      <c r="C1703" s="831" t="s">
        <v>2707</v>
      </c>
    </row>
    <row r="1704" spans="1:12" x14ac:dyDescent="0.2">
      <c r="A1704" s="832" t="s">
        <v>2378</v>
      </c>
      <c r="B1704" s="832" t="s">
        <v>463</v>
      </c>
      <c r="F1704" s="833">
        <v>0</v>
      </c>
      <c r="G1704" s="833">
        <v>22957107.530000001</v>
      </c>
      <c r="H1704" s="833">
        <v>22957107.530000001</v>
      </c>
      <c r="I1704" s="833">
        <v>22957107.530000001</v>
      </c>
      <c r="J1704" s="833">
        <v>22957107.530000001</v>
      </c>
      <c r="K1704" s="833">
        <v>22957107.530000001</v>
      </c>
      <c r="L1704" s="833">
        <v>0</v>
      </c>
    </row>
    <row r="1705" spans="1:12" x14ac:dyDescent="0.2">
      <c r="E1705" s="829" t="s">
        <v>2244</v>
      </c>
      <c r="F1705" s="834">
        <v>0</v>
      </c>
      <c r="G1705" s="834">
        <v>22957107.530000001</v>
      </c>
      <c r="H1705" s="834">
        <v>22957107.530000001</v>
      </c>
      <c r="I1705" s="834">
        <v>22957107.530000001</v>
      </c>
      <c r="J1705" s="834">
        <v>22957107.530000001</v>
      </c>
      <c r="K1705" s="834">
        <v>22957107.530000001</v>
      </c>
      <c r="L1705" s="834">
        <v>0</v>
      </c>
    </row>
    <row r="1708" spans="1:12" x14ac:dyDescent="0.2">
      <c r="A1708" s="831" t="s">
        <v>2708</v>
      </c>
      <c r="C1708" s="831" t="s">
        <v>2709</v>
      </c>
    </row>
    <row r="1709" spans="1:12" x14ac:dyDescent="0.2">
      <c r="A1709" s="832" t="s">
        <v>2246</v>
      </c>
      <c r="B1709" s="832" t="s">
        <v>462</v>
      </c>
      <c r="F1709" s="833">
        <v>0</v>
      </c>
      <c r="G1709" s="833">
        <v>14261522.109999999</v>
      </c>
      <c r="H1709" s="833">
        <v>14261522.109999999</v>
      </c>
      <c r="I1709" s="833">
        <v>0</v>
      </c>
      <c r="J1709" s="833">
        <v>0</v>
      </c>
      <c r="K1709" s="833">
        <v>0</v>
      </c>
      <c r="L1709" s="833">
        <v>14261522.109999999</v>
      </c>
    </row>
    <row r="1710" spans="1:12" x14ac:dyDescent="0.2">
      <c r="A1710" s="832" t="s">
        <v>2253</v>
      </c>
      <c r="B1710" s="832" t="s">
        <v>501</v>
      </c>
      <c r="F1710" s="833">
        <v>0</v>
      </c>
      <c r="G1710" s="833">
        <v>42623041.439999998</v>
      </c>
      <c r="H1710" s="833">
        <v>42623041.439999998</v>
      </c>
      <c r="I1710" s="833">
        <v>42614287.770000003</v>
      </c>
      <c r="J1710" s="833">
        <v>42614287.770000003</v>
      </c>
      <c r="K1710" s="833">
        <v>26033038.800000001</v>
      </c>
      <c r="L1710" s="833">
        <v>8753.67</v>
      </c>
    </row>
    <row r="1711" spans="1:12" x14ac:dyDescent="0.2">
      <c r="A1711" s="832" t="s">
        <v>2254</v>
      </c>
      <c r="B1711" s="832" t="s">
        <v>524</v>
      </c>
      <c r="F1711" s="833">
        <v>0</v>
      </c>
      <c r="G1711" s="833">
        <v>9544939.4399999995</v>
      </c>
      <c r="H1711" s="833">
        <v>9544939.4399999995</v>
      </c>
      <c r="I1711" s="833">
        <v>9544939.4000000004</v>
      </c>
      <c r="J1711" s="833">
        <v>9544939.4000000004</v>
      </c>
      <c r="K1711" s="833">
        <v>303325.51</v>
      </c>
      <c r="L1711" s="833">
        <v>0.04</v>
      </c>
    </row>
    <row r="1712" spans="1:12" x14ac:dyDescent="0.2">
      <c r="A1712" s="832" t="s">
        <v>2381</v>
      </c>
      <c r="B1712" s="832" t="s">
        <v>560</v>
      </c>
      <c r="F1712" s="833">
        <v>0</v>
      </c>
      <c r="G1712" s="833">
        <v>50219287.020000003</v>
      </c>
      <c r="H1712" s="833">
        <v>50219287.020000003</v>
      </c>
      <c r="I1712" s="833">
        <v>50219287.020000003</v>
      </c>
      <c r="J1712" s="833">
        <v>50219287.020000003</v>
      </c>
      <c r="K1712" s="833">
        <v>50219287.020000003</v>
      </c>
      <c r="L1712" s="833">
        <v>0</v>
      </c>
    </row>
    <row r="1713" spans="1:12" x14ac:dyDescent="0.2">
      <c r="E1713" s="829" t="s">
        <v>2244</v>
      </c>
      <c r="F1713" s="834">
        <v>0</v>
      </c>
      <c r="G1713" s="834">
        <v>116648790.01000001</v>
      </c>
      <c r="H1713" s="834">
        <v>116648790.01000001</v>
      </c>
      <c r="I1713" s="834">
        <v>102378514.19</v>
      </c>
      <c r="J1713" s="834">
        <v>102378514.19</v>
      </c>
      <c r="K1713" s="834">
        <v>76555651.329999998</v>
      </c>
      <c r="L1713" s="834">
        <v>14270275.82</v>
      </c>
    </row>
    <row r="1716" spans="1:12" x14ac:dyDescent="0.2">
      <c r="A1716" s="831" t="s">
        <v>2710</v>
      </c>
      <c r="C1716" s="831" t="s">
        <v>2711</v>
      </c>
    </row>
    <row r="1717" spans="1:12" x14ac:dyDescent="0.2">
      <c r="A1717" s="832" t="s">
        <v>2378</v>
      </c>
      <c r="B1717" s="832" t="s">
        <v>463</v>
      </c>
      <c r="F1717" s="833">
        <v>0</v>
      </c>
      <c r="G1717" s="833">
        <v>787332</v>
      </c>
      <c r="H1717" s="833">
        <v>787332</v>
      </c>
      <c r="I1717" s="833">
        <v>787332</v>
      </c>
      <c r="J1717" s="833">
        <v>787332</v>
      </c>
      <c r="K1717" s="833">
        <v>787332</v>
      </c>
      <c r="L1717" s="833">
        <v>0</v>
      </c>
    </row>
    <row r="1718" spans="1:12" x14ac:dyDescent="0.2">
      <c r="E1718" s="829" t="s">
        <v>2244</v>
      </c>
      <c r="F1718" s="834">
        <v>0</v>
      </c>
      <c r="G1718" s="834">
        <v>787332</v>
      </c>
      <c r="H1718" s="834">
        <v>787332</v>
      </c>
      <c r="I1718" s="834">
        <v>787332</v>
      </c>
      <c r="J1718" s="834">
        <v>787332</v>
      </c>
      <c r="K1718" s="834">
        <v>787332</v>
      </c>
      <c r="L1718" s="834">
        <v>0</v>
      </c>
    </row>
    <row r="1721" spans="1:12" x14ac:dyDescent="0.2">
      <c r="A1721" s="831" t="s">
        <v>2712</v>
      </c>
      <c r="C1721" s="831" t="s">
        <v>2713</v>
      </c>
    </row>
    <row r="1722" spans="1:12" x14ac:dyDescent="0.2">
      <c r="A1722" s="832" t="s">
        <v>2334</v>
      </c>
      <c r="B1722" s="832" t="s">
        <v>517</v>
      </c>
      <c r="F1722" s="833">
        <v>0</v>
      </c>
      <c r="G1722" s="833">
        <v>600000</v>
      </c>
      <c r="H1722" s="833">
        <v>600000</v>
      </c>
      <c r="I1722" s="833">
        <v>599400</v>
      </c>
      <c r="J1722" s="833">
        <v>599400</v>
      </c>
      <c r="K1722" s="833">
        <v>599400</v>
      </c>
      <c r="L1722" s="833">
        <v>600</v>
      </c>
    </row>
    <row r="1723" spans="1:12" x14ac:dyDescent="0.2">
      <c r="E1723" s="829" t="s">
        <v>2244</v>
      </c>
      <c r="F1723" s="834">
        <v>0</v>
      </c>
      <c r="G1723" s="834">
        <v>600000</v>
      </c>
      <c r="H1723" s="834">
        <v>600000</v>
      </c>
      <c r="I1723" s="834">
        <v>599400</v>
      </c>
      <c r="J1723" s="834">
        <v>599400</v>
      </c>
      <c r="K1723" s="834">
        <v>599400</v>
      </c>
      <c r="L1723" s="834">
        <v>600</v>
      </c>
    </row>
    <row r="1726" spans="1:12" x14ac:dyDescent="0.2">
      <c r="A1726" s="831" t="s">
        <v>2714</v>
      </c>
      <c r="C1726" s="831" t="s">
        <v>2715</v>
      </c>
    </row>
    <row r="1727" spans="1:12" x14ac:dyDescent="0.2">
      <c r="A1727" s="832" t="s">
        <v>2319</v>
      </c>
      <c r="B1727" s="832" t="s">
        <v>477</v>
      </c>
      <c r="F1727" s="833">
        <v>0</v>
      </c>
      <c r="G1727" s="833">
        <v>11679987</v>
      </c>
      <c r="H1727" s="833">
        <v>11679987</v>
      </c>
      <c r="I1727" s="833">
        <v>11566609.66</v>
      </c>
      <c r="J1727" s="833">
        <v>11566609.66</v>
      </c>
      <c r="K1727" s="833">
        <v>11566609.66</v>
      </c>
      <c r="L1727" s="833">
        <v>113377.34</v>
      </c>
    </row>
    <row r="1728" spans="1:12" x14ac:dyDescent="0.2">
      <c r="E1728" s="829" t="s">
        <v>2244</v>
      </c>
      <c r="F1728" s="834">
        <v>0</v>
      </c>
      <c r="G1728" s="834">
        <v>11679987</v>
      </c>
      <c r="H1728" s="834">
        <v>11679987</v>
      </c>
      <c r="I1728" s="834">
        <v>11566609.66</v>
      </c>
      <c r="J1728" s="834">
        <v>11566609.66</v>
      </c>
      <c r="K1728" s="834">
        <v>11566609.66</v>
      </c>
      <c r="L1728" s="834">
        <v>113377.34</v>
      </c>
    </row>
    <row r="1731" spans="1:12" x14ac:dyDescent="0.2">
      <c r="A1731" s="831" t="s">
        <v>2716</v>
      </c>
      <c r="C1731" s="831" t="s">
        <v>2717</v>
      </c>
    </row>
    <row r="1732" spans="1:12" x14ac:dyDescent="0.2">
      <c r="A1732" s="832" t="s">
        <v>2310</v>
      </c>
      <c r="B1732" s="832" t="s">
        <v>460</v>
      </c>
      <c r="F1732" s="833">
        <v>0</v>
      </c>
      <c r="G1732" s="833">
        <v>31260</v>
      </c>
      <c r="H1732" s="833">
        <v>31260</v>
      </c>
      <c r="I1732" s="833">
        <v>31260</v>
      </c>
      <c r="J1732" s="833">
        <v>31260</v>
      </c>
      <c r="K1732" s="833">
        <v>31260</v>
      </c>
      <c r="L1732" s="833">
        <v>0</v>
      </c>
    </row>
    <row r="1733" spans="1:12" x14ac:dyDescent="0.2">
      <c r="A1733" s="832" t="s">
        <v>2246</v>
      </c>
      <c r="B1733" s="832" t="s">
        <v>462</v>
      </c>
      <c r="F1733" s="833">
        <v>0</v>
      </c>
      <c r="G1733" s="833">
        <v>4692.1899999999996</v>
      </c>
      <c r="H1733" s="833">
        <v>4692.1899999999996</v>
      </c>
      <c r="I1733" s="833">
        <v>0</v>
      </c>
      <c r="J1733" s="833">
        <v>0</v>
      </c>
      <c r="K1733" s="833">
        <v>0</v>
      </c>
      <c r="L1733" s="833">
        <v>4692.1899999999996</v>
      </c>
    </row>
    <row r="1734" spans="1:12" x14ac:dyDescent="0.2">
      <c r="A1734" s="832" t="s">
        <v>2275</v>
      </c>
      <c r="B1734" s="832" t="s">
        <v>502</v>
      </c>
      <c r="F1734" s="833">
        <v>0</v>
      </c>
      <c r="G1734" s="833">
        <v>93220</v>
      </c>
      <c r="H1734" s="833">
        <v>93220</v>
      </c>
      <c r="I1734" s="833">
        <v>93220</v>
      </c>
      <c r="J1734" s="833">
        <v>93220</v>
      </c>
      <c r="K1734" s="833">
        <v>93220</v>
      </c>
      <c r="L1734" s="833">
        <v>0</v>
      </c>
    </row>
    <row r="1735" spans="1:12" x14ac:dyDescent="0.2">
      <c r="E1735" s="829" t="s">
        <v>2244</v>
      </c>
      <c r="F1735" s="834">
        <v>0</v>
      </c>
      <c r="G1735" s="834">
        <v>129172.19</v>
      </c>
      <c r="H1735" s="834">
        <v>129172.19</v>
      </c>
      <c r="I1735" s="834">
        <v>124480</v>
      </c>
      <c r="J1735" s="834">
        <v>124480</v>
      </c>
      <c r="K1735" s="834">
        <v>124480</v>
      </c>
      <c r="L1735" s="834">
        <v>4692.1899999999996</v>
      </c>
    </row>
    <row r="1738" spans="1:12" x14ac:dyDescent="0.2">
      <c r="A1738" s="831" t="s">
        <v>2718</v>
      </c>
      <c r="C1738" s="831" t="s">
        <v>2719</v>
      </c>
    </row>
    <row r="1739" spans="1:12" x14ac:dyDescent="0.2">
      <c r="A1739" s="832" t="s">
        <v>2281</v>
      </c>
      <c r="B1739" s="832" t="s">
        <v>525</v>
      </c>
      <c r="F1739" s="833">
        <v>0</v>
      </c>
      <c r="G1739" s="833">
        <v>2340064.2400000002</v>
      </c>
      <c r="H1739" s="833">
        <v>2340064.2400000002</v>
      </c>
      <c r="I1739" s="833">
        <v>0</v>
      </c>
      <c r="J1739" s="833">
        <v>0</v>
      </c>
      <c r="K1739" s="833">
        <v>0</v>
      </c>
      <c r="L1739" s="833">
        <v>2340064.2400000002</v>
      </c>
    </row>
    <row r="1740" spans="1:12" x14ac:dyDescent="0.2">
      <c r="E1740" s="829" t="s">
        <v>2244</v>
      </c>
      <c r="F1740" s="834">
        <v>0</v>
      </c>
      <c r="G1740" s="834">
        <v>2340064.2400000002</v>
      </c>
      <c r="H1740" s="834">
        <v>2340064.2400000002</v>
      </c>
      <c r="I1740" s="834">
        <v>0</v>
      </c>
      <c r="J1740" s="834">
        <v>0</v>
      </c>
      <c r="K1740" s="834">
        <v>0</v>
      </c>
      <c r="L1740" s="834">
        <v>2340064.2400000002</v>
      </c>
    </row>
    <row r="1743" spans="1:12" x14ac:dyDescent="0.2">
      <c r="A1743" s="831" t="s">
        <v>2720</v>
      </c>
      <c r="C1743" s="831" t="s">
        <v>2721</v>
      </c>
    </row>
    <row r="1744" spans="1:12" x14ac:dyDescent="0.2">
      <c r="A1744" s="832" t="s">
        <v>2311</v>
      </c>
      <c r="B1744" s="832" t="s">
        <v>461</v>
      </c>
      <c r="F1744" s="833">
        <v>0</v>
      </c>
      <c r="G1744" s="833">
        <v>740872.2</v>
      </c>
      <c r="H1744" s="833">
        <v>740872.2</v>
      </c>
      <c r="I1744" s="833">
        <v>740872.2</v>
      </c>
      <c r="J1744" s="833">
        <v>740872.2</v>
      </c>
      <c r="K1744" s="833">
        <v>740872.2</v>
      </c>
      <c r="L1744" s="833">
        <v>0</v>
      </c>
    </row>
    <row r="1745" spans="1:12" x14ac:dyDescent="0.2">
      <c r="A1745" s="832" t="s">
        <v>2321</v>
      </c>
      <c r="B1745" s="832" t="s">
        <v>481</v>
      </c>
      <c r="F1745" s="833">
        <v>0</v>
      </c>
      <c r="G1745" s="833">
        <v>1111315.8</v>
      </c>
      <c r="H1745" s="833">
        <v>1111315.8</v>
      </c>
      <c r="I1745" s="833">
        <v>1111315.8</v>
      </c>
      <c r="J1745" s="833">
        <v>1111315.8</v>
      </c>
      <c r="K1745" s="833">
        <v>1111315.8</v>
      </c>
      <c r="L1745" s="833">
        <v>0</v>
      </c>
    </row>
    <row r="1746" spans="1:12" x14ac:dyDescent="0.2">
      <c r="E1746" s="829" t="s">
        <v>2244</v>
      </c>
      <c r="F1746" s="834">
        <v>0</v>
      </c>
      <c r="G1746" s="834">
        <v>1852188</v>
      </c>
      <c r="H1746" s="834">
        <v>1852188</v>
      </c>
      <c r="I1746" s="834">
        <v>1852188</v>
      </c>
      <c r="J1746" s="834">
        <v>1852188</v>
      </c>
      <c r="K1746" s="834">
        <v>1852188</v>
      </c>
      <c r="L1746" s="834">
        <v>0</v>
      </c>
    </row>
    <row r="1749" spans="1:12" x14ac:dyDescent="0.2">
      <c r="A1749" s="831" t="s">
        <v>2722</v>
      </c>
      <c r="C1749" s="831" t="s">
        <v>2723</v>
      </c>
    </row>
    <row r="1750" spans="1:12" x14ac:dyDescent="0.2">
      <c r="A1750" s="832" t="s">
        <v>2266</v>
      </c>
      <c r="B1750" s="832" t="s">
        <v>535</v>
      </c>
      <c r="F1750" s="833">
        <v>0</v>
      </c>
      <c r="G1750" s="833">
        <v>44285.73</v>
      </c>
      <c r="H1750" s="833">
        <v>44285.73</v>
      </c>
      <c r="I1750" s="833">
        <v>44285.73</v>
      </c>
      <c r="J1750" s="833">
        <v>44285.73</v>
      </c>
      <c r="K1750" s="833">
        <v>44285.73</v>
      </c>
      <c r="L1750" s="833">
        <v>0</v>
      </c>
    </row>
    <row r="1751" spans="1:12" x14ac:dyDescent="0.2">
      <c r="E1751" s="829" t="s">
        <v>2244</v>
      </c>
      <c r="F1751" s="834">
        <v>0</v>
      </c>
      <c r="G1751" s="834">
        <v>44285.73</v>
      </c>
      <c r="H1751" s="834">
        <v>44285.73</v>
      </c>
      <c r="I1751" s="834">
        <v>44285.73</v>
      </c>
      <c r="J1751" s="834">
        <v>44285.73</v>
      </c>
      <c r="K1751" s="834">
        <v>44285.73</v>
      </c>
      <c r="L1751" s="834">
        <v>0</v>
      </c>
    </row>
    <row r="1754" spans="1:12" x14ac:dyDescent="0.2">
      <c r="A1754" s="831" t="s">
        <v>2724</v>
      </c>
      <c r="C1754" s="831" t="s">
        <v>2725</v>
      </c>
    </row>
    <row r="1755" spans="1:12" x14ac:dyDescent="0.2">
      <c r="A1755" s="832" t="s">
        <v>2265</v>
      </c>
      <c r="B1755" s="832" t="s">
        <v>534</v>
      </c>
      <c r="F1755" s="833">
        <v>0</v>
      </c>
      <c r="G1755" s="833">
        <v>44900</v>
      </c>
      <c r="H1755" s="833">
        <v>44900</v>
      </c>
      <c r="I1755" s="833">
        <v>44900</v>
      </c>
      <c r="J1755" s="833">
        <v>44900</v>
      </c>
      <c r="K1755" s="833">
        <v>44900</v>
      </c>
      <c r="L1755" s="833">
        <v>0</v>
      </c>
    </row>
    <row r="1756" spans="1:12" x14ac:dyDescent="0.2">
      <c r="E1756" s="829" t="s">
        <v>2244</v>
      </c>
      <c r="F1756" s="834">
        <v>0</v>
      </c>
      <c r="G1756" s="834">
        <v>44900</v>
      </c>
      <c r="H1756" s="834">
        <v>44900</v>
      </c>
      <c r="I1756" s="834">
        <v>44900</v>
      </c>
      <c r="J1756" s="834">
        <v>44900</v>
      </c>
      <c r="K1756" s="834">
        <v>44900</v>
      </c>
      <c r="L1756" s="834">
        <v>0</v>
      </c>
    </row>
    <row r="1759" spans="1:12" x14ac:dyDescent="0.2">
      <c r="A1759" s="831" t="s">
        <v>2726</v>
      </c>
      <c r="C1759" s="831" t="s">
        <v>2727</v>
      </c>
    </row>
    <row r="1760" spans="1:12" x14ac:dyDescent="0.2">
      <c r="A1760" s="832" t="s">
        <v>2264</v>
      </c>
      <c r="B1760" s="832" t="s">
        <v>533</v>
      </c>
      <c r="F1760" s="833">
        <v>0</v>
      </c>
      <c r="G1760" s="833">
        <v>117651.39</v>
      </c>
      <c r="H1760" s="833">
        <v>117651.39</v>
      </c>
      <c r="I1760" s="833">
        <v>117651.39</v>
      </c>
      <c r="J1760" s="833">
        <v>117651.39</v>
      </c>
      <c r="K1760" s="833">
        <v>117651.39</v>
      </c>
      <c r="L1760" s="833">
        <v>0</v>
      </c>
    </row>
    <row r="1761" spans="1:12" x14ac:dyDescent="0.2">
      <c r="E1761" s="829" t="s">
        <v>2244</v>
      </c>
      <c r="F1761" s="834">
        <v>0</v>
      </c>
      <c r="G1761" s="834">
        <v>117651.39</v>
      </c>
      <c r="H1761" s="834">
        <v>117651.39</v>
      </c>
      <c r="I1761" s="834">
        <v>117651.39</v>
      </c>
      <c r="J1761" s="834">
        <v>117651.39</v>
      </c>
      <c r="K1761" s="834">
        <v>117651.39</v>
      </c>
      <c r="L1761" s="834">
        <v>0</v>
      </c>
    </row>
    <row r="1764" spans="1:12" x14ac:dyDescent="0.2">
      <c r="A1764" s="831" t="s">
        <v>2728</v>
      </c>
      <c r="C1764" s="831" t="s">
        <v>2729</v>
      </c>
    </row>
    <row r="1765" spans="1:12" x14ac:dyDescent="0.2">
      <c r="A1765" s="832" t="s">
        <v>2264</v>
      </c>
      <c r="B1765" s="832" t="s">
        <v>533</v>
      </c>
      <c r="F1765" s="833">
        <v>0</v>
      </c>
      <c r="G1765" s="833">
        <v>832681.48</v>
      </c>
      <c r="H1765" s="833">
        <v>832681.48</v>
      </c>
      <c r="I1765" s="833">
        <v>59145.599999999999</v>
      </c>
      <c r="J1765" s="833">
        <v>59145.599999999999</v>
      </c>
      <c r="K1765" s="833">
        <v>59145.599999999999</v>
      </c>
      <c r="L1765" s="833">
        <v>773535.88</v>
      </c>
    </row>
    <row r="1766" spans="1:12" x14ac:dyDescent="0.2">
      <c r="E1766" s="829" t="s">
        <v>2244</v>
      </c>
      <c r="F1766" s="834">
        <v>0</v>
      </c>
      <c r="G1766" s="834">
        <v>832681.48</v>
      </c>
      <c r="H1766" s="834">
        <v>832681.48</v>
      </c>
      <c r="I1766" s="834">
        <v>59145.599999999999</v>
      </c>
      <c r="J1766" s="834">
        <v>59145.599999999999</v>
      </c>
      <c r="K1766" s="834">
        <v>59145.599999999999</v>
      </c>
      <c r="L1766" s="834">
        <v>773535.88</v>
      </c>
    </row>
    <row r="1769" spans="1:12" x14ac:dyDescent="0.2">
      <c r="A1769" s="831" t="s">
        <v>2730</v>
      </c>
      <c r="C1769" s="831" t="s">
        <v>2731</v>
      </c>
    </row>
    <row r="1770" spans="1:12" x14ac:dyDescent="0.2">
      <c r="A1770" s="832" t="s">
        <v>2266</v>
      </c>
      <c r="B1770" s="832" t="s">
        <v>535</v>
      </c>
      <c r="F1770" s="833">
        <v>0</v>
      </c>
      <c r="G1770" s="833">
        <v>340594.55</v>
      </c>
      <c r="H1770" s="833">
        <v>340594.55</v>
      </c>
      <c r="I1770" s="833">
        <v>205095.45</v>
      </c>
      <c r="J1770" s="833">
        <v>205095.45</v>
      </c>
      <c r="K1770" s="833">
        <v>205095.45</v>
      </c>
      <c r="L1770" s="833">
        <v>135499.1</v>
      </c>
    </row>
    <row r="1771" spans="1:12" x14ac:dyDescent="0.2">
      <c r="E1771" s="829" t="s">
        <v>2244</v>
      </c>
      <c r="F1771" s="834">
        <v>0</v>
      </c>
      <c r="G1771" s="834">
        <v>340594.55</v>
      </c>
      <c r="H1771" s="834">
        <v>340594.55</v>
      </c>
      <c r="I1771" s="834">
        <v>205095.45</v>
      </c>
      <c r="J1771" s="834">
        <v>205095.45</v>
      </c>
      <c r="K1771" s="834">
        <v>205095.45</v>
      </c>
      <c r="L1771" s="834">
        <v>135499.1</v>
      </c>
    </row>
    <row r="1774" spans="1:12" x14ac:dyDescent="0.2">
      <c r="A1774" s="831" t="s">
        <v>2732</v>
      </c>
      <c r="C1774" s="831" t="s">
        <v>2733</v>
      </c>
    </row>
    <row r="1775" spans="1:12" x14ac:dyDescent="0.2">
      <c r="A1775" s="832" t="s">
        <v>2264</v>
      </c>
      <c r="B1775" s="832" t="s">
        <v>533</v>
      </c>
      <c r="F1775" s="833">
        <v>0</v>
      </c>
      <c r="G1775" s="833">
        <v>679976.38</v>
      </c>
      <c r="H1775" s="833">
        <v>679976.38</v>
      </c>
      <c r="I1775" s="833">
        <v>253644.41</v>
      </c>
      <c r="J1775" s="833">
        <v>253644.41</v>
      </c>
      <c r="K1775" s="833">
        <v>253644.41</v>
      </c>
      <c r="L1775" s="833">
        <v>426331.97</v>
      </c>
    </row>
    <row r="1776" spans="1:12" x14ac:dyDescent="0.2">
      <c r="E1776" s="829" t="s">
        <v>2244</v>
      </c>
      <c r="F1776" s="834">
        <v>0</v>
      </c>
      <c r="G1776" s="834">
        <v>679976.38</v>
      </c>
      <c r="H1776" s="834">
        <v>679976.38</v>
      </c>
      <c r="I1776" s="834">
        <v>253644.41</v>
      </c>
      <c r="J1776" s="834">
        <v>253644.41</v>
      </c>
      <c r="K1776" s="834">
        <v>253644.41</v>
      </c>
      <c r="L1776" s="834">
        <v>426331.97</v>
      </c>
    </row>
    <row r="1779" spans="1:12" x14ac:dyDescent="0.2">
      <c r="A1779" s="831" t="s">
        <v>2734</v>
      </c>
      <c r="C1779" s="831" t="s">
        <v>2735</v>
      </c>
    </row>
    <row r="1780" spans="1:12" x14ac:dyDescent="0.2">
      <c r="A1780" s="832" t="s">
        <v>2265</v>
      </c>
      <c r="B1780" s="832" t="s">
        <v>534</v>
      </c>
      <c r="F1780" s="833">
        <v>0</v>
      </c>
      <c r="G1780" s="833">
        <v>22080.34</v>
      </c>
      <c r="H1780" s="833">
        <v>22080.34</v>
      </c>
      <c r="I1780" s="833">
        <v>22080.34</v>
      </c>
      <c r="J1780" s="833">
        <v>22080.34</v>
      </c>
      <c r="K1780" s="833">
        <v>22080.34</v>
      </c>
      <c r="L1780" s="833">
        <v>0</v>
      </c>
    </row>
    <row r="1781" spans="1:12" x14ac:dyDescent="0.2">
      <c r="E1781" s="829" t="s">
        <v>2244</v>
      </c>
      <c r="F1781" s="834">
        <v>0</v>
      </c>
      <c r="G1781" s="834">
        <v>22080.34</v>
      </c>
      <c r="H1781" s="834">
        <v>22080.34</v>
      </c>
      <c r="I1781" s="834">
        <v>22080.34</v>
      </c>
      <c r="J1781" s="834">
        <v>22080.34</v>
      </c>
      <c r="K1781" s="834">
        <v>22080.34</v>
      </c>
      <c r="L1781" s="834">
        <v>0</v>
      </c>
    </row>
    <row r="1784" spans="1:12" x14ac:dyDescent="0.2">
      <c r="A1784" s="831" t="s">
        <v>2736</v>
      </c>
      <c r="C1784" s="831" t="s">
        <v>2737</v>
      </c>
    </row>
    <row r="1785" spans="1:12" x14ac:dyDescent="0.2">
      <c r="A1785" s="832" t="s">
        <v>2265</v>
      </c>
      <c r="B1785" s="832" t="s">
        <v>534</v>
      </c>
      <c r="F1785" s="833">
        <v>0</v>
      </c>
      <c r="G1785" s="833">
        <v>491000</v>
      </c>
      <c r="H1785" s="833">
        <v>491000</v>
      </c>
      <c r="I1785" s="833">
        <v>222134.18</v>
      </c>
      <c r="J1785" s="833">
        <v>222134.18</v>
      </c>
      <c r="K1785" s="833">
        <v>222134.18</v>
      </c>
      <c r="L1785" s="833">
        <v>268865.82</v>
      </c>
    </row>
    <row r="1786" spans="1:12" x14ac:dyDescent="0.2">
      <c r="E1786" s="829" t="s">
        <v>2244</v>
      </c>
      <c r="F1786" s="834">
        <v>0</v>
      </c>
      <c r="G1786" s="834">
        <v>491000</v>
      </c>
      <c r="H1786" s="834">
        <v>491000</v>
      </c>
      <c r="I1786" s="834">
        <v>222134.18</v>
      </c>
      <c r="J1786" s="834">
        <v>222134.18</v>
      </c>
      <c r="K1786" s="834">
        <v>222134.18</v>
      </c>
      <c r="L1786" s="834">
        <v>268865.82</v>
      </c>
    </row>
    <row r="1789" spans="1:12" x14ac:dyDescent="0.2">
      <c r="A1789" s="831" t="s">
        <v>2738</v>
      </c>
      <c r="C1789" s="831" t="s">
        <v>2739</v>
      </c>
    </row>
    <row r="1790" spans="1:12" x14ac:dyDescent="0.2">
      <c r="A1790" s="832" t="s">
        <v>2265</v>
      </c>
      <c r="B1790" s="832" t="s">
        <v>534</v>
      </c>
      <c r="F1790" s="833">
        <v>0</v>
      </c>
      <c r="G1790" s="833">
        <v>1484776.67</v>
      </c>
      <c r="H1790" s="833">
        <v>1484776.67</v>
      </c>
      <c r="I1790" s="833">
        <v>1484776.67</v>
      </c>
      <c r="J1790" s="833">
        <v>1484776.67</v>
      </c>
      <c r="K1790" s="833">
        <v>1484776.67</v>
      </c>
      <c r="L1790" s="833">
        <v>0</v>
      </c>
    </row>
    <row r="1791" spans="1:12" x14ac:dyDescent="0.2">
      <c r="E1791" s="829" t="s">
        <v>2244</v>
      </c>
      <c r="F1791" s="834">
        <v>0</v>
      </c>
      <c r="G1791" s="834">
        <v>1484776.67</v>
      </c>
      <c r="H1791" s="834">
        <v>1484776.67</v>
      </c>
      <c r="I1791" s="834">
        <v>1484776.67</v>
      </c>
      <c r="J1791" s="834">
        <v>1484776.67</v>
      </c>
      <c r="K1791" s="834">
        <v>1484776.67</v>
      </c>
      <c r="L1791" s="834">
        <v>0</v>
      </c>
    </row>
    <row r="1794" spans="1:12" x14ac:dyDescent="0.2">
      <c r="A1794" s="831" t="s">
        <v>2740</v>
      </c>
      <c r="C1794" s="831" t="s">
        <v>2741</v>
      </c>
    </row>
    <row r="1795" spans="1:12" x14ac:dyDescent="0.2">
      <c r="A1795" s="832" t="s">
        <v>2265</v>
      </c>
      <c r="B1795" s="832" t="s">
        <v>534</v>
      </c>
      <c r="F1795" s="833">
        <v>0</v>
      </c>
      <c r="G1795" s="833">
        <v>5700000</v>
      </c>
      <c r="H1795" s="833">
        <v>5700000</v>
      </c>
      <c r="I1795" s="833">
        <v>5700000</v>
      </c>
      <c r="J1795" s="833">
        <v>5700000</v>
      </c>
      <c r="K1795" s="833">
        <v>5700000</v>
      </c>
      <c r="L1795" s="833">
        <v>0</v>
      </c>
    </row>
    <row r="1796" spans="1:12" x14ac:dyDescent="0.2">
      <c r="E1796" s="829" t="s">
        <v>2244</v>
      </c>
      <c r="F1796" s="834">
        <v>0</v>
      </c>
      <c r="G1796" s="834">
        <v>5700000</v>
      </c>
      <c r="H1796" s="834">
        <v>5700000</v>
      </c>
      <c r="I1796" s="834">
        <v>5700000</v>
      </c>
      <c r="J1796" s="834">
        <v>5700000</v>
      </c>
      <c r="K1796" s="834">
        <v>5700000</v>
      </c>
      <c r="L1796" s="834">
        <v>0</v>
      </c>
    </row>
    <row r="1799" spans="1:12" x14ac:dyDescent="0.2">
      <c r="A1799" s="831" t="s">
        <v>2742</v>
      </c>
      <c r="C1799" s="831" t="s">
        <v>2743</v>
      </c>
    </row>
    <row r="1800" spans="1:12" x14ac:dyDescent="0.2">
      <c r="A1800" s="832" t="s">
        <v>2265</v>
      </c>
      <c r="B1800" s="832" t="s">
        <v>534</v>
      </c>
      <c r="F1800" s="833">
        <v>0</v>
      </c>
      <c r="G1800" s="833">
        <v>1922201.06</v>
      </c>
      <c r="H1800" s="833">
        <v>1922201.06</v>
      </c>
      <c r="I1800" s="833">
        <v>1922201.06</v>
      </c>
      <c r="J1800" s="833">
        <v>1922201.06</v>
      </c>
      <c r="K1800" s="833">
        <v>1922201.06</v>
      </c>
      <c r="L1800" s="833">
        <v>0</v>
      </c>
    </row>
    <row r="1801" spans="1:12" x14ac:dyDescent="0.2">
      <c r="E1801" s="829" t="s">
        <v>2244</v>
      </c>
      <c r="F1801" s="834">
        <v>0</v>
      </c>
      <c r="G1801" s="834">
        <v>1922201.06</v>
      </c>
      <c r="H1801" s="834">
        <v>1922201.06</v>
      </c>
      <c r="I1801" s="834">
        <v>1922201.06</v>
      </c>
      <c r="J1801" s="834">
        <v>1922201.06</v>
      </c>
      <c r="K1801" s="834">
        <v>1922201.06</v>
      </c>
      <c r="L1801" s="834">
        <v>0</v>
      </c>
    </row>
    <row r="1804" spans="1:12" x14ac:dyDescent="0.2">
      <c r="A1804" s="831" t="s">
        <v>2744</v>
      </c>
      <c r="C1804" s="831" t="s">
        <v>2745</v>
      </c>
    </row>
    <row r="1805" spans="1:12" x14ac:dyDescent="0.2">
      <c r="A1805" s="832" t="s">
        <v>2265</v>
      </c>
      <c r="B1805" s="832" t="s">
        <v>534</v>
      </c>
      <c r="F1805" s="833">
        <v>0</v>
      </c>
      <c r="G1805" s="833">
        <v>327399.96999999997</v>
      </c>
      <c r="H1805" s="833">
        <v>327399.96999999997</v>
      </c>
      <c r="I1805" s="833">
        <v>327399.96999999997</v>
      </c>
      <c r="J1805" s="833">
        <v>327399.96999999997</v>
      </c>
      <c r="K1805" s="833">
        <v>327399.96999999997</v>
      </c>
      <c r="L1805" s="833">
        <v>0</v>
      </c>
    </row>
    <row r="1806" spans="1:12" x14ac:dyDescent="0.2">
      <c r="E1806" s="829" t="s">
        <v>2244</v>
      </c>
      <c r="F1806" s="834">
        <v>0</v>
      </c>
      <c r="G1806" s="834">
        <v>327399.96999999997</v>
      </c>
      <c r="H1806" s="834">
        <v>327399.96999999997</v>
      </c>
      <c r="I1806" s="834">
        <v>327399.96999999997</v>
      </c>
      <c r="J1806" s="834">
        <v>327399.96999999997</v>
      </c>
      <c r="K1806" s="834">
        <v>327399.96999999997</v>
      </c>
      <c r="L1806" s="834">
        <v>0</v>
      </c>
    </row>
    <row r="1809" spans="1:12" x14ac:dyDescent="0.2">
      <c r="A1809" s="831" t="s">
        <v>2746</v>
      </c>
      <c r="C1809" s="831" t="s">
        <v>2747</v>
      </c>
    </row>
    <row r="1810" spans="1:12" x14ac:dyDescent="0.2">
      <c r="A1810" s="832" t="s">
        <v>2265</v>
      </c>
      <c r="B1810" s="832" t="s">
        <v>534</v>
      </c>
      <c r="F1810" s="833">
        <v>0</v>
      </c>
      <c r="G1810" s="833">
        <v>326046.27</v>
      </c>
      <c r="H1810" s="833">
        <v>326046.27</v>
      </c>
      <c r="I1810" s="833">
        <v>326046.27</v>
      </c>
      <c r="J1810" s="833">
        <v>326046.27</v>
      </c>
      <c r="K1810" s="833">
        <v>326046.27</v>
      </c>
      <c r="L1810" s="833">
        <v>0</v>
      </c>
    </row>
    <row r="1811" spans="1:12" x14ac:dyDescent="0.2">
      <c r="E1811" s="829" t="s">
        <v>2244</v>
      </c>
      <c r="F1811" s="834">
        <v>0</v>
      </c>
      <c r="G1811" s="834">
        <v>326046.27</v>
      </c>
      <c r="H1811" s="834">
        <v>326046.27</v>
      </c>
      <c r="I1811" s="834">
        <v>326046.27</v>
      </c>
      <c r="J1811" s="834">
        <v>326046.27</v>
      </c>
      <c r="K1811" s="834">
        <v>326046.27</v>
      </c>
      <c r="L1811" s="834">
        <v>0</v>
      </c>
    </row>
    <row r="1814" spans="1:12" x14ac:dyDescent="0.2">
      <c r="A1814" s="831" t="s">
        <v>2748</v>
      </c>
      <c r="C1814" s="831" t="s">
        <v>2749</v>
      </c>
    </row>
    <row r="1815" spans="1:12" x14ac:dyDescent="0.2">
      <c r="A1815" s="832" t="s">
        <v>2328</v>
      </c>
      <c r="B1815" s="832" t="s">
        <v>507</v>
      </c>
      <c r="F1815" s="833">
        <v>0</v>
      </c>
      <c r="G1815" s="833">
        <v>1642600</v>
      </c>
      <c r="H1815" s="833">
        <v>1642600</v>
      </c>
      <c r="I1815" s="833">
        <v>1271138.6100000001</v>
      </c>
      <c r="J1815" s="833">
        <v>1271138.6100000001</v>
      </c>
      <c r="K1815" s="833">
        <v>1271138.6100000001</v>
      </c>
      <c r="L1815" s="833">
        <v>371461.39</v>
      </c>
    </row>
    <row r="1816" spans="1:12" x14ac:dyDescent="0.2">
      <c r="E1816" s="829" t="s">
        <v>2244</v>
      </c>
      <c r="F1816" s="834">
        <v>0</v>
      </c>
      <c r="G1816" s="834">
        <v>1642600</v>
      </c>
      <c r="H1816" s="834">
        <v>1642600</v>
      </c>
      <c r="I1816" s="834">
        <v>1271138.6100000001</v>
      </c>
      <c r="J1816" s="834">
        <v>1271138.6100000001</v>
      </c>
      <c r="K1816" s="834">
        <v>1271138.6100000001</v>
      </c>
      <c r="L1816" s="834">
        <v>371461.39</v>
      </c>
    </row>
    <row r="1819" spans="1:12" x14ac:dyDescent="0.2">
      <c r="A1819" s="831" t="s">
        <v>2750</v>
      </c>
      <c r="C1819" s="831" t="s">
        <v>2751</v>
      </c>
    </row>
    <row r="1820" spans="1:12" x14ac:dyDescent="0.2">
      <c r="A1820" s="832" t="s">
        <v>2328</v>
      </c>
      <c r="B1820" s="832" t="s">
        <v>507</v>
      </c>
      <c r="F1820" s="833">
        <v>0</v>
      </c>
      <c r="G1820" s="833">
        <v>340000</v>
      </c>
      <c r="H1820" s="833">
        <v>340000</v>
      </c>
      <c r="I1820" s="833">
        <v>339970.63</v>
      </c>
      <c r="J1820" s="833">
        <v>339970.63</v>
      </c>
      <c r="K1820" s="833">
        <v>339970.63</v>
      </c>
      <c r="L1820" s="833">
        <v>29.37</v>
      </c>
    </row>
    <row r="1821" spans="1:12" x14ac:dyDescent="0.2">
      <c r="E1821" s="829" t="s">
        <v>2244</v>
      </c>
      <c r="F1821" s="834">
        <v>0</v>
      </c>
      <c r="G1821" s="834">
        <v>340000</v>
      </c>
      <c r="H1821" s="834">
        <v>340000</v>
      </c>
      <c r="I1821" s="834">
        <v>339970.63</v>
      </c>
      <c r="J1821" s="834">
        <v>339970.63</v>
      </c>
      <c r="K1821" s="834">
        <v>339970.63</v>
      </c>
      <c r="L1821" s="834">
        <v>29.37</v>
      </c>
    </row>
    <row r="1824" spans="1:12" x14ac:dyDescent="0.2">
      <c r="A1824" s="831" t="s">
        <v>2752</v>
      </c>
      <c r="C1824" s="831" t="s">
        <v>2753</v>
      </c>
    </row>
    <row r="1825" spans="1:12" x14ac:dyDescent="0.2">
      <c r="A1825" s="832" t="s">
        <v>2265</v>
      </c>
      <c r="B1825" s="832" t="s">
        <v>534</v>
      </c>
      <c r="F1825" s="833">
        <v>0</v>
      </c>
      <c r="G1825" s="833">
        <v>832859.21</v>
      </c>
      <c r="H1825" s="833">
        <v>832859.21</v>
      </c>
      <c r="I1825" s="833">
        <v>363180.7</v>
      </c>
      <c r="J1825" s="833">
        <v>363180.7</v>
      </c>
      <c r="K1825" s="833">
        <v>363180.7</v>
      </c>
      <c r="L1825" s="833">
        <v>469678.51</v>
      </c>
    </row>
    <row r="1826" spans="1:12" x14ac:dyDescent="0.2">
      <c r="E1826" s="829" t="s">
        <v>2244</v>
      </c>
      <c r="F1826" s="834">
        <v>0</v>
      </c>
      <c r="G1826" s="834">
        <v>832859.21</v>
      </c>
      <c r="H1826" s="834">
        <v>832859.21</v>
      </c>
      <c r="I1826" s="834">
        <v>363180.7</v>
      </c>
      <c r="J1826" s="834">
        <v>363180.7</v>
      </c>
      <c r="K1826" s="834">
        <v>363180.7</v>
      </c>
      <c r="L1826" s="834">
        <v>469678.51</v>
      </c>
    </row>
    <row r="1829" spans="1:12" x14ac:dyDescent="0.2">
      <c r="A1829" s="831" t="s">
        <v>2754</v>
      </c>
      <c r="C1829" s="831" t="s">
        <v>2755</v>
      </c>
    </row>
    <row r="1830" spans="1:12" x14ac:dyDescent="0.2">
      <c r="A1830" s="832" t="s">
        <v>2265</v>
      </c>
      <c r="B1830" s="832" t="s">
        <v>534</v>
      </c>
      <c r="F1830" s="833">
        <v>0</v>
      </c>
      <c r="G1830" s="833">
        <v>32876.11</v>
      </c>
      <c r="H1830" s="833">
        <v>32876.11</v>
      </c>
      <c r="I1830" s="833">
        <v>32876.11</v>
      </c>
      <c r="J1830" s="833">
        <v>32876.11</v>
      </c>
      <c r="K1830" s="833">
        <v>32876.11</v>
      </c>
      <c r="L1830" s="833">
        <v>0</v>
      </c>
    </row>
    <row r="1831" spans="1:12" x14ac:dyDescent="0.2">
      <c r="E1831" s="829" t="s">
        <v>2244</v>
      </c>
      <c r="F1831" s="834">
        <v>0</v>
      </c>
      <c r="G1831" s="834">
        <v>32876.11</v>
      </c>
      <c r="H1831" s="834">
        <v>32876.11</v>
      </c>
      <c r="I1831" s="834">
        <v>32876.11</v>
      </c>
      <c r="J1831" s="834">
        <v>32876.11</v>
      </c>
      <c r="K1831" s="834">
        <v>32876.11</v>
      </c>
      <c r="L1831" s="834">
        <v>0</v>
      </c>
    </row>
    <row r="1834" spans="1:12" x14ac:dyDescent="0.2">
      <c r="A1834" s="831" t="s">
        <v>2756</v>
      </c>
      <c r="C1834" s="831" t="s">
        <v>2757</v>
      </c>
    </row>
    <row r="1835" spans="1:12" x14ac:dyDescent="0.2">
      <c r="A1835" s="832" t="s">
        <v>2265</v>
      </c>
      <c r="B1835" s="832" t="s">
        <v>534</v>
      </c>
      <c r="F1835" s="833">
        <v>0</v>
      </c>
      <c r="G1835" s="833">
        <v>546903.88</v>
      </c>
      <c r="H1835" s="833">
        <v>546903.88</v>
      </c>
      <c r="I1835" s="833">
        <v>546903.88</v>
      </c>
      <c r="J1835" s="833">
        <v>546903.88</v>
      </c>
      <c r="K1835" s="833">
        <v>546903.88</v>
      </c>
      <c r="L1835" s="833">
        <v>0</v>
      </c>
    </row>
    <row r="1836" spans="1:12" x14ac:dyDescent="0.2">
      <c r="E1836" s="829" t="s">
        <v>2244</v>
      </c>
      <c r="F1836" s="834">
        <v>0</v>
      </c>
      <c r="G1836" s="834">
        <v>546903.88</v>
      </c>
      <c r="H1836" s="834">
        <v>546903.88</v>
      </c>
      <c r="I1836" s="834">
        <v>546903.88</v>
      </c>
      <c r="J1836" s="834">
        <v>546903.88</v>
      </c>
      <c r="K1836" s="834">
        <v>546903.88</v>
      </c>
      <c r="L1836" s="834">
        <v>0</v>
      </c>
    </row>
    <row r="1839" spans="1:12" x14ac:dyDescent="0.2">
      <c r="A1839" s="831" t="s">
        <v>2758</v>
      </c>
      <c r="C1839" s="831" t="s">
        <v>2759</v>
      </c>
    </row>
    <row r="1840" spans="1:12" x14ac:dyDescent="0.2">
      <c r="A1840" s="832" t="s">
        <v>2261</v>
      </c>
      <c r="B1840" s="832" t="s">
        <v>528</v>
      </c>
      <c r="F1840" s="833">
        <v>0</v>
      </c>
      <c r="G1840" s="833">
        <v>80831.929999999993</v>
      </c>
      <c r="H1840" s="833">
        <v>80831.929999999993</v>
      </c>
      <c r="I1840" s="833">
        <v>12000</v>
      </c>
      <c r="J1840" s="833">
        <v>12000</v>
      </c>
      <c r="K1840" s="833">
        <v>12000</v>
      </c>
      <c r="L1840" s="833">
        <v>68831.929999999993</v>
      </c>
    </row>
    <row r="1841" spans="1:12" x14ac:dyDescent="0.2">
      <c r="E1841" s="829" t="s">
        <v>2244</v>
      </c>
      <c r="F1841" s="834">
        <v>0</v>
      </c>
      <c r="G1841" s="834">
        <v>80831.929999999993</v>
      </c>
      <c r="H1841" s="834">
        <v>80831.929999999993</v>
      </c>
      <c r="I1841" s="834">
        <v>12000</v>
      </c>
      <c r="J1841" s="834">
        <v>12000</v>
      </c>
      <c r="K1841" s="834">
        <v>12000</v>
      </c>
      <c r="L1841" s="834">
        <v>68831.929999999993</v>
      </c>
    </row>
    <row r="1844" spans="1:12" x14ac:dyDescent="0.2">
      <c r="A1844" s="831" t="s">
        <v>2760</v>
      </c>
      <c r="C1844" s="831" t="s">
        <v>2761</v>
      </c>
    </row>
    <row r="1845" spans="1:12" x14ac:dyDescent="0.2">
      <c r="A1845" s="832" t="s">
        <v>2266</v>
      </c>
      <c r="B1845" s="832" t="s">
        <v>535</v>
      </c>
      <c r="F1845" s="833">
        <v>0</v>
      </c>
      <c r="G1845" s="833">
        <v>969806.18</v>
      </c>
      <c r="H1845" s="833">
        <v>969806.18</v>
      </c>
      <c r="I1845" s="833">
        <v>116847.05</v>
      </c>
      <c r="J1845" s="833">
        <v>116847.05</v>
      </c>
      <c r="K1845" s="833">
        <v>116847.05</v>
      </c>
      <c r="L1845" s="833">
        <v>852959.13</v>
      </c>
    </row>
    <row r="1846" spans="1:12" x14ac:dyDescent="0.2">
      <c r="E1846" s="829" t="s">
        <v>2244</v>
      </c>
      <c r="F1846" s="834">
        <v>0</v>
      </c>
      <c r="G1846" s="834">
        <v>969806.18</v>
      </c>
      <c r="H1846" s="834">
        <v>969806.18</v>
      </c>
      <c r="I1846" s="834">
        <v>116847.05</v>
      </c>
      <c r="J1846" s="834">
        <v>116847.05</v>
      </c>
      <c r="K1846" s="834">
        <v>116847.05</v>
      </c>
      <c r="L1846" s="834">
        <v>852959.13</v>
      </c>
    </row>
    <row r="1849" spans="1:12" x14ac:dyDescent="0.2">
      <c r="A1849" s="831" t="s">
        <v>2762</v>
      </c>
      <c r="C1849" s="831" t="s">
        <v>2763</v>
      </c>
    </row>
    <row r="1850" spans="1:12" x14ac:dyDescent="0.2">
      <c r="A1850" s="832" t="s">
        <v>2265</v>
      </c>
      <c r="B1850" s="832" t="s">
        <v>534</v>
      </c>
      <c r="F1850" s="833">
        <v>0</v>
      </c>
      <c r="G1850" s="833">
        <v>1076329.32</v>
      </c>
      <c r="H1850" s="833">
        <v>1076329.32</v>
      </c>
      <c r="I1850" s="833">
        <v>129204.36</v>
      </c>
      <c r="J1850" s="833">
        <v>129204.36</v>
      </c>
      <c r="K1850" s="833">
        <v>129204.36</v>
      </c>
      <c r="L1850" s="833">
        <v>947124.96</v>
      </c>
    </row>
    <row r="1851" spans="1:12" x14ac:dyDescent="0.2">
      <c r="E1851" s="829" t="s">
        <v>2244</v>
      </c>
      <c r="F1851" s="834">
        <v>0</v>
      </c>
      <c r="G1851" s="834">
        <v>1076329.32</v>
      </c>
      <c r="H1851" s="834">
        <v>1076329.32</v>
      </c>
      <c r="I1851" s="834">
        <v>129204.36</v>
      </c>
      <c r="J1851" s="834">
        <v>129204.36</v>
      </c>
      <c r="K1851" s="834">
        <v>129204.36</v>
      </c>
      <c r="L1851" s="834">
        <v>947124.96</v>
      </c>
    </row>
    <row r="1854" spans="1:12" x14ac:dyDescent="0.2">
      <c r="A1854" s="831" t="s">
        <v>2764</v>
      </c>
      <c r="C1854" s="831" t="s">
        <v>2765</v>
      </c>
    </row>
    <row r="1855" spans="1:12" x14ac:dyDescent="0.2">
      <c r="A1855" s="832" t="s">
        <v>2265</v>
      </c>
      <c r="B1855" s="832" t="s">
        <v>534</v>
      </c>
      <c r="F1855" s="833">
        <v>0</v>
      </c>
      <c r="G1855" s="833">
        <v>483703.42</v>
      </c>
      <c r="H1855" s="833">
        <v>483703.42</v>
      </c>
      <c r="I1855" s="833">
        <v>92192.4</v>
      </c>
      <c r="J1855" s="833">
        <v>92192.4</v>
      </c>
      <c r="K1855" s="833">
        <v>92192.4</v>
      </c>
      <c r="L1855" s="833">
        <v>391511.02</v>
      </c>
    </row>
    <row r="1856" spans="1:12" x14ac:dyDescent="0.2">
      <c r="E1856" s="829" t="s">
        <v>2244</v>
      </c>
      <c r="F1856" s="834">
        <v>0</v>
      </c>
      <c r="G1856" s="834">
        <v>483703.42</v>
      </c>
      <c r="H1856" s="834">
        <v>483703.42</v>
      </c>
      <c r="I1856" s="834">
        <v>92192.4</v>
      </c>
      <c r="J1856" s="834">
        <v>92192.4</v>
      </c>
      <c r="K1856" s="834">
        <v>92192.4</v>
      </c>
      <c r="L1856" s="834">
        <v>391511.02</v>
      </c>
    </row>
    <row r="1859" spans="1:12" x14ac:dyDescent="0.2">
      <c r="A1859" s="831" t="s">
        <v>2766</v>
      </c>
      <c r="C1859" s="831" t="s">
        <v>2767</v>
      </c>
    </row>
    <row r="1860" spans="1:12" x14ac:dyDescent="0.2">
      <c r="A1860" s="832" t="s">
        <v>2262</v>
      </c>
      <c r="B1860" s="832" t="s">
        <v>530</v>
      </c>
      <c r="F1860" s="833">
        <v>0</v>
      </c>
      <c r="G1860" s="833">
        <v>34395.69</v>
      </c>
      <c r="H1860" s="833">
        <v>34395.69</v>
      </c>
      <c r="I1860" s="833">
        <v>34395.69</v>
      </c>
      <c r="J1860" s="833">
        <v>34395.69</v>
      </c>
      <c r="K1860" s="833">
        <v>34395.69</v>
      </c>
      <c r="L1860" s="833">
        <v>0</v>
      </c>
    </row>
    <row r="1861" spans="1:12" x14ac:dyDescent="0.2">
      <c r="E1861" s="829" t="s">
        <v>2244</v>
      </c>
      <c r="F1861" s="834">
        <v>0</v>
      </c>
      <c r="G1861" s="834">
        <v>34395.69</v>
      </c>
      <c r="H1861" s="834">
        <v>34395.69</v>
      </c>
      <c r="I1861" s="834">
        <v>34395.69</v>
      </c>
      <c r="J1861" s="834">
        <v>34395.69</v>
      </c>
      <c r="K1861" s="834">
        <v>34395.69</v>
      </c>
      <c r="L1861" s="834">
        <v>0</v>
      </c>
    </row>
    <row r="1864" spans="1:12" x14ac:dyDescent="0.2">
      <c r="A1864" s="831" t="s">
        <v>2768</v>
      </c>
      <c r="C1864" s="831" t="s">
        <v>2769</v>
      </c>
    </row>
    <row r="1865" spans="1:12" x14ac:dyDescent="0.2">
      <c r="A1865" s="832" t="s">
        <v>2261</v>
      </c>
      <c r="B1865" s="832" t="s">
        <v>528</v>
      </c>
      <c r="F1865" s="833">
        <v>0</v>
      </c>
      <c r="G1865" s="833">
        <v>500000</v>
      </c>
      <c r="H1865" s="833">
        <v>500000</v>
      </c>
      <c r="I1865" s="833">
        <v>467120</v>
      </c>
      <c r="J1865" s="833">
        <v>467120</v>
      </c>
      <c r="K1865" s="833">
        <v>467120</v>
      </c>
      <c r="L1865" s="833">
        <v>32880</v>
      </c>
    </row>
    <row r="1866" spans="1:12" x14ac:dyDescent="0.2">
      <c r="E1866" s="829" t="s">
        <v>2244</v>
      </c>
      <c r="F1866" s="834">
        <v>0</v>
      </c>
      <c r="G1866" s="834">
        <v>500000</v>
      </c>
      <c r="H1866" s="834">
        <v>500000</v>
      </c>
      <c r="I1866" s="834">
        <v>467120</v>
      </c>
      <c r="J1866" s="834">
        <v>467120</v>
      </c>
      <c r="K1866" s="834">
        <v>467120</v>
      </c>
      <c r="L1866" s="834">
        <v>32880</v>
      </c>
    </row>
    <row r="1869" spans="1:12" x14ac:dyDescent="0.2">
      <c r="A1869" s="831" t="s">
        <v>2770</v>
      </c>
      <c r="C1869" s="831" t="s">
        <v>2771</v>
      </c>
    </row>
    <row r="1870" spans="1:12" x14ac:dyDescent="0.2">
      <c r="A1870" s="832" t="s">
        <v>2261</v>
      </c>
      <c r="B1870" s="832" t="s">
        <v>528</v>
      </c>
      <c r="F1870" s="833">
        <v>0</v>
      </c>
      <c r="G1870" s="833">
        <v>100000</v>
      </c>
      <c r="H1870" s="833">
        <v>100000</v>
      </c>
      <c r="I1870" s="833">
        <v>100000</v>
      </c>
      <c r="J1870" s="833">
        <v>100000</v>
      </c>
      <c r="K1870" s="833">
        <v>100000</v>
      </c>
      <c r="L1870" s="833">
        <v>0</v>
      </c>
    </row>
    <row r="1871" spans="1:12" x14ac:dyDescent="0.2">
      <c r="E1871" s="829" t="s">
        <v>2244</v>
      </c>
      <c r="F1871" s="834">
        <v>0</v>
      </c>
      <c r="G1871" s="834">
        <v>100000</v>
      </c>
      <c r="H1871" s="834">
        <v>100000</v>
      </c>
      <c r="I1871" s="834">
        <v>100000</v>
      </c>
      <c r="J1871" s="834">
        <v>100000</v>
      </c>
      <c r="K1871" s="834">
        <v>100000</v>
      </c>
      <c r="L1871" s="834">
        <v>0</v>
      </c>
    </row>
    <row r="1874" spans="1:12" x14ac:dyDescent="0.2">
      <c r="A1874" s="831" t="s">
        <v>2772</v>
      </c>
      <c r="C1874" s="831" t="s">
        <v>2773</v>
      </c>
    </row>
    <row r="1875" spans="1:12" x14ac:dyDescent="0.2">
      <c r="A1875" s="832" t="s">
        <v>2378</v>
      </c>
      <c r="B1875" s="832" t="s">
        <v>463</v>
      </c>
      <c r="F1875" s="833">
        <v>0</v>
      </c>
      <c r="G1875" s="833">
        <v>27000000</v>
      </c>
      <c r="H1875" s="833">
        <v>27000000</v>
      </c>
      <c r="I1875" s="833">
        <v>200000</v>
      </c>
      <c r="J1875" s="833">
        <v>200000</v>
      </c>
      <c r="K1875" s="833">
        <v>200000</v>
      </c>
      <c r="L1875" s="833">
        <v>26800000</v>
      </c>
    </row>
    <row r="1876" spans="1:12" x14ac:dyDescent="0.2">
      <c r="A1876" s="832" t="s">
        <v>2319</v>
      </c>
      <c r="B1876" s="832" t="s">
        <v>477</v>
      </c>
      <c r="F1876" s="833">
        <v>0</v>
      </c>
      <c r="G1876" s="833">
        <v>15489000</v>
      </c>
      <c r="H1876" s="833">
        <v>15489000</v>
      </c>
      <c r="I1876" s="833">
        <v>15488192.960000001</v>
      </c>
      <c r="J1876" s="833">
        <v>15488192.960000001</v>
      </c>
      <c r="K1876" s="833">
        <v>15488192.960000001</v>
      </c>
      <c r="L1876" s="833">
        <v>807.04</v>
      </c>
    </row>
    <row r="1877" spans="1:12" x14ac:dyDescent="0.2">
      <c r="E1877" s="829" t="s">
        <v>2244</v>
      </c>
      <c r="F1877" s="834">
        <v>0</v>
      </c>
      <c r="G1877" s="834">
        <v>42489000</v>
      </c>
      <c r="H1877" s="834">
        <v>42489000</v>
      </c>
      <c r="I1877" s="834">
        <v>15688192.960000001</v>
      </c>
      <c r="J1877" s="834">
        <v>15688192.960000001</v>
      </c>
      <c r="K1877" s="834">
        <v>15688192.960000001</v>
      </c>
      <c r="L1877" s="834">
        <v>26800807.039999999</v>
      </c>
    </row>
    <row r="1880" spans="1:12" x14ac:dyDescent="0.2">
      <c r="A1880" s="831" t="s">
        <v>2774</v>
      </c>
      <c r="C1880" s="831" t="s">
        <v>2775</v>
      </c>
    </row>
    <row r="1881" spans="1:12" x14ac:dyDescent="0.2">
      <c r="A1881" s="832" t="s">
        <v>2319</v>
      </c>
      <c r="B1881" s="832" t="s">
        <v>477</v>
      </c>
      <c r="F1881" s="833">
        <v>0</v>
      </c>
      <c r="G1881" s="833">
        <v>3395385</v>
      </c>
      <c r="H1881" s="833">
        <v>3395385</v>
      </c>
      <c r="I1881" s="833">
        <v>3393101.12</v>
      </c>
      <c r="J1881" s="833">
        <v>3393101.12</v>
      </c>
      <c r="K1881" s="833">
        <v>3393101.12</v>
      </c>
      <c r="L1881" s="833">
        <v>2283.88</v>
      </c>
    </row>
    <row r="1882" spans="1:12" x14ac:dyDescent="0.2">
      <c r="E1882" s="829" t="s">
        <v>2244</v>
      </c>
      <c r="F1882" s="834">
        <v>0</v>
      </c>
      <c r="G1882" s="834">
        <v>3395385</v>
      </c>
      <c r="H1882" s="834">
        <v>3395385</v>
      </c>
      <c r="I1882" s="834">
        <v>3393101.12</v>
      </c>
      <c r="J1882" s="834">
        <v>3393101.12</v>
      </c>
      <c r="K1882" s="834">
        <v>3393101.12</v>
      </c>
      <c r="L1882" s="834">
        <v>2283.88</v>
      </c>
    </row>
    <row r="1885" spans="1:12" x14ac:dyDescent="0.2">
      <c r="A1885" s="831" t="s">
        <v>2776</v>
      </c>
      <c r="C1885" s="831" t="s">
        <v>2777</v>
      </c>
    </row>
    <row r="1886" spans="1:12" x14ac:dyDescent="0.2">
      <c r="A1886" s="832" t="s">
        <v>2278</v>
      </c>
      <c r="B1886" s="832" t="s">
        <v>495</v>
      </c>
      <c r="F1886" s="833">
        <v>0</v>
      </c>
      <c r="G1886" s="833">
        <v>150000</v>
      </c>
      <c r="H1886" s="833">
        <v>150000</v>
      </c>
      <c r="I1886" s="833">
        <v>150000</v>
      </c>
      <c r="J1886" s="833">
        <v>150000</v>
      </c>
      <c r="K1886" s="833">
        <v>150000</v>
      </c>
      <c r="L1886" s="833">
        <v>0</v>
      </c>
    </row>
    <row r="1887" spans="1:12" x14ac:dyDescent="0.2">
      <c r="E1887" s="829" t="s">
        <v>2244</v>
      </c>
      <c r="F1887" s="834">
        <v>0</v>
      </c>
      <c r="G1887" s="834">
        <v>150000</v>
      </c>
      <c r="H1887" s="834">
        <v>150000</v>
      </c>
      <c r="I1887" s="834">
        <v>150000</v>
      </c>
      <c r="J1887" s="834">
        <v>150000</v>
      </c>
      <c r="K1887" s="834">
        <v>150000</v>
      </c>
      <c r="L1887" s="834">
        <v>0</v>
      </c>
    </row>
    <row r="1890" spans="1:12" x14ac:dyDescent="0.2">
      <c r="A1890" s="831" t="s">
        <v>2778</v>
      </c>
      <c r="C1890" s="831" t="s">
        <v>2779</v>
      </c>
    </row>
    <row r="1891" spans="1:12" x14ac:dyDescent="0.2">
      <c r="A1891" s="832" t="s">
        <v>2278</v>
      </c>
      <c r="B1891" s="832" t="s">
        <v>495</v>
      </c>
      <c r="F1891" s="833">
        <v>0</v>
      </c>
      <c r="G1891" s="833">
        <v>500000</v>
      </c>
      <c r="H1891" s="833">
        <v>500000</v>
      </c>
      <c r="I1891" s="833">
        <v>500000</v>
      </c>
      <c r="J1891" s="833">
        <v>500000</v>
      </c>
      <c r="K1891" s="833">
        <v>500000</v>
      </c>
      <c r="L1891" s="833">
        <v>0</v>
      </c>
    </row>
    <row r="1892" spans="1:12" x14ac:dyDescent="0.2">
      <c r="E1892" s="829" t="s">
        <v>2244</v>
      </c>
      <c r="F1892" s="834">
        <v>0</v>
      </c>
      <c r="G1892" s="834">
        <v>500000</v>
      </c>
      <c r="H1892" s="834">
        <v>500000</v>
      </c>
      <c r="I1892" s="834">
        <v>500000</v>
      </c>
      <c r="J1892" s="834">
        <v>500000</v>
      </c>
      <c r="K1892" s="834">
        <v>500000</v>
      </c>
      <c r="L1892" s="834">
        <v>0</v>
      </c>
    </row>
    <row r="1895" spans="1:12" x14ac:dyDescent="0.2">
      <c r="A1895" s="831" t="s">
        <v>2780</v>
      </c>
      <c r="C1895" s="831" t="s">
        <v>2781</v>
      </c>
    </row>
    <row r="1896" spans="1:12" x14ac:dyDescent="0.2">
      <c r="A1896" s="832" t="s">
        <v>2278</v>
      </c>
      <c r="B1896" s="832" t="s">
        <v>495</v>
      </c>
      <c r="F1896" s="833">
        <v>0</v>
      </c>
      <c r="G1896" s="833">
        <v>2643140.54</v>
      </c>
      <c r="H1896" s="833">
        <v>2643140.54</v>
      </c>
      <c r="I1896" s="833">
        <v>45495.7</v>
      </c>
      <c r="J1896" s="833">
        <v>45495.7</v>
      </c>
      <c r="K1896" s="833">
        <v>45495.7</v>
      </c>
      <c r="L1896" s="833">
        <v>2597644.84</v>
      </c>
    </row>
    <row r="1897" spans="1:12" x14ac:dyDescent="0.2">
      <c r="E1897" s="829" t="s">
        <v>2244</v>
      </c>
      <c r="F1897" s="834">
        <v>0</v>
      </c>
      <c r="G1897" s="834">
        <v>2643140.54</v>
      </c>
      <c r="H1897" s="834">
        <v>2643140.54</v>
      </c>
      <c r="I1897" s="834">
        <v>45495.7</v>
      </c>
      <c r="J1897" s="834">
        <v>45495.7</v>
      </c>
      <c r="K1897" s="834">
        <v>45495.7</v>
      </c>
      <c r="L1897" s="834">
        <v>2597644.84</v>
      </c>
    </row>
    <row r="1900" spans="1:12" x14ac:dyDescent="0.2">
      <c r="A1900" s="831" t="s">
        <v>2782</v>
      </c>
      <c r="C1900" s="831" t="s">
        <v>2783</v>
      </c>
    </row>
    <row r="1901" spans="1:12" x14ac:dyDescent="0.2">
      <c r="A1901" s="832" t="s">
        <v>2308</v>
      </c>
      <c r="B1901" s="832" t="s">
        <v>457</v>
      </c>
      <c r="F1901" s="833">
        <v>0</v>
      </c>
      <c r="G1901" s="833">
        <v>818300</v>
      </c>
      <c r="H1901" s="833">
        <v>818300</v>
      </c>
      <c r="I1901" s="833">
        <v>818300</v>
      </c>
      <c r="J1901" s="833">
        <v>818300</v>
      </c>
      <c r="K1901" s="833">
        <v>818300</v>
      </c>
      <c r="L1901" s="833">
        <v>0</v>
      </c>
    </row>
    <row r="1902" spans="1:12" x14ac:dyDescent="0.2">
      <c r="E1902" s="829" t="s">
        <v>2244</v>
      </c>
      <c r="F1902" s="834">
        <v>0</v>
      </c>
      <c r="G1902" s="834">
        <v>818300</v>
      </c>
      <c r="H1902" s="834">
        <v>818300</v>
      </c>
      <c r="I1902" s="834">
        <v>818300</v>
      </c>
      <c r="J1902" s="834">
        <v>818300</v>
      </c>
      <c r="K1902" s="834">
        <v>818300</v>
      </c>
      <c r="L1902" s="834">
        <v>0</v>
      </c>
    </row>
    <row r="1905" spans="1:12" x14ac:dyDescent="0.2">
      <c r="A1905" s="831" t="s">
        <v>2784</v>
      </c>
      <c r="C1905" s="831" t="s">
        <v>2785</v>
      </c>
    </row>
    <row r="1906" spans="1:12" x14ac:dyDescent="0.2">
      <c r="A1906" s="832" t="s">
        <v>2246</v>
      </c>
      <c r="B1906" s="832" t="s">
        <v>462</v>
      </c>
      <c r="F1906" s="833">
        <v>0</v>
      </c>
      <c r="G1906" s="833">
        <v>8374.74</v>
      </c>
      <c r="H1906" s="833">
        <v>8374.74</v>
      </c>
      <c r="I1906" s="833">
        <v>0</v>
      </c>
      <c r="J1906" s="833">
        <v>0</v>
      </c>
      <c r="K1906" s="833">
        <v>0</v>
      </c>
      <c r="L1906" s="833">
        <v>8374.74</v>
      </c>
    </row>
    <row r="1907" spans="1:12" x14ac:dyDescent="0.2">
      <c r="A1907" s="832" t="s">
        <v>2273</v>
      </c>
      <c r="B1907" s="832" t="s">
        <v>515</v>
      </c>
      <c r="F1907" s="833">
        <v>0</v>
      </c>
      <c r="G1907" s="833">
        <v>2491625.2599999998</v>
      </c>
      <c r="H1907" s="833">
        <v>2491625.2599999998</v>
      </c>
      <c r="I1907" s="833">
        <v>2491625.2599999998</v>
      </c>
      <c r="J1907" s="833">
        <v>2491625.2599999998</v>
      </c>
      <c r="K1907" s="833">
        <v>2491625.2599999998</v>
      </c>
      <c r="L1907" s="833">
        <v>0</v>
      </c>
    </row>
    <row r="1908" spans="1:12" x14ac:dyDescent="0.2">
      <c r="E1908" s="829" t="s">
        <v>2244</v>
      </c>
      <c r="F1908" s="834">
        <v>0</v>
      </c>
      <c r="G1908" s="834">
        <v>2500000</v>
      </c>
      <c r="H1908" s="834">
        <v>2500000</v>
      </c>
      <c r="I1908" s="834">
        <v>2491625.2599999998</v>
      </c>
      <c r="J1908" s="834">
        <v>2491625.2599999998</v>
      </c>
      <c r="K1908" s="834">
        <v>2491625.2599999998</v>
      </c>
      <c r="L1908" s="834">
        <v>8374.74</v>
      </c>
    </row>
    <row r="1911" spans="1:12" x14ac:dyDescent="0.2">
      <c r="A1911" s="831" t="s">
        <v>2786</v>
      </c>
      <c r="C1911" s="831" t="s">
        <v>2787</v>
      </c>
    </row>
    <row r="1912" spans="1:12" x14ac:dyDescent="0.2">
      <c r="A1912" s="832" t="s">
        <v>2246</v>
      </c>
      <c r="B1912" s="832" t="s">
        <v>462</v>
      </c>
      <c r="F1912" s="833">
        <v>0</v>
      </c>
      <c r="G1912" s="833">
        <v>10745.08</v>
      </c>
      <c r="H1912" s="833">
        <v>10745.08</v>
      </c>
      <c r="I1912" s="833">
        <v>0</v>
      </c>
      <c r="J1912" s="833">
        <v>0</v>
      </c>
      <c r="K1912" s="833">
        <v>0</v>
      </c>
      <c r="L1912" s="833">
        <v>10745.08</v>
      </c>
    </row>
    <row r="1913" spans="1:12" x14ac:dyDescent="0.2">
      <c r="A1913" s="832" t="s">
        <v>2273</v>
      </c>
      <c r="B1913" s="832" t="s">
        <v>515</v>
      </c>
      <c r="F1913" s="833">
        <v>0</v>
      </c>
      <c r="G1913" s="833">
        <v>3770954.92</v>
      </c>
      <c r="H1913" s="833">
        <v>3770954.92</v>
      </c>
      <c r="I1913" s="833">
        <v>3770954.92</v>
      </c>
      <c r="J1913" s="833">
        <v>3770954.92</v>
      </c>
      <c r="K1913" s="833">
        <v>3770954.92</v>
      </c>
      <c r="L1913" s="833">
        <v>0</v>
      </c>
    </row>
    <row r="1914" spans="1:12" x14ac:dyDescent="0.2">
      <c r="E1914" s="829" t="s">
        <v>2244</v>
      </c>
      <c r="F1914" s="834">
        <v>0</v>
      </c>
      <c r="G1914" s="834">
        <v>3781700</v>
      </c>
      <c r="H1914" s="834">
        <v>3781700</v>
      </c>
      <c r="I1914" s="834">
        <v>3770954.92</v>
      </c>
      <c r="J1914" s="834">
        <v>3770954.92</v>
      </c>
      <c r="K1914" s="834">
        <v>3770954.92</v>
      </c>
      <c r="L1914" s="834">
        <v>10745.08</v>
      </c>
    </row>
    <row r="1917" spans="1:12" x14ac:dyDescent="0.2">
      <c r="A1917" s="831" t="s">
        <v>2788</v>
      </c>
      <c r="C1917" s="831" t="s">
        <v>2789</v>
      </c>
    </row>
    <row r="1918" spans="1:12" x14ac:dyDescent="0.2">
      <c r="A1918" s="832" t="s">
        <v>2246</v>
      </c>
      <c r="B1918" s="832" t="s">
        <v>462</v>
      </c>
      <c r="F1918" s="833">
        <v>0</v>
      </c>
      <c r="G1918" s="833">
        <v>4657.66</v>
      </c>
      <c r="H1918" s="833">
        <v>4657.66</v>
      </c>
      <c r="I1918" s="833">
        <v>0</v>
      </c>
      <c r="J1918" s="833">
        <v>0</v>
      </c>
      <c r="K1918" s="833">
        <v>0</v>
      </c>
      <c r="L1918" s="833">
        <v>4657.66</v>
      </c>
    </row>
    <row r="1919" spans="1:12" x14ac:dyDescent="0.2">
      <c r="A1919" s="832" t="s">
        <v>2273</v>
      </c>
      <c r="B1919" s="832" t="s">
        <v>515</v>
      </c>
      <c r="F1919" s="833">
        <v>0</v>
      </c>
      <c r="G1919" s="833">
        <v>1458405.34</v>
      </c>
      <c r="H1919" s="833">
        <v>1458405.34</v>
      </c>
      <c r="I1919" s="833">
        <v>1458405.34</v>
      </c>
      <c r="J1919" s="833">
        <v>1458405.34</v>
      </c>
      <c r="K1919" s="833">
        <v>1458405.34</v>
      </c>
      <c r="L1919" s="833">
        <v>0</v>
      </c>
    </row>
    <row r="1920" spans="1:12" x14ac:dyDescent="0.2">
      <c r="E1920" s="829" t="s">
        <v>2244</v>
      </c>
      <c r="F1920" s="834">
        <v>0</v>
      </c>
      <c r="G1920" s="834">
        <v>1463063</v>
      </c>
      <c r="H1920" s="834">
        <v>1463063</v>
      </c>
      <c r="I1920" s="834">
        <v>1458405.34</v>
      </c>
      <c r="J1920" s="834">
        <v>1458405.34</v>
      </c>
      <c r="K1920" s="834">
        <v>1458405.34</v>
      </c>
      <c r="L1920" s="834">
        <v>4657.66</v>
      </c>
    </row>
    <row r="1923" spans="1:12" x14ac:dyDescent="0.2">
      <c r="A1923" s="831" t="s">
        <v>2790</v>
      </c>
      <c r="C1923" s="831" t="s">
        <v>2791</v>
      </c>
    </row>
    <row r="1924" spans="1:12" x14ac:dyDescent="0.2">
      <c r="A1924" s="832" t="s">
        <v>2246</v>
      </c>
      <c r="B1924" s="832" t="s">
        <v>462</v>
      </c>
      <c r="F1924" s="833">
        <v>0</v>
      </c>
      <c r="G1924" s="833">
        <v>6843.02</v>
      </c>
      <c r="H1924" s="833">
        <v>6843.02</v>
      </c>
      <c r="I1924" s="833">
        <v>0</v>
      </c>
      <c r="J1924" s="833">
        <v>0</v>
      </c>
      <c r="K1924" s="833">
        <v>0</v>
      </c>
      <c r="L1924" s="833">
        <v>6843.02</v>
      </c>
    </row>
    <row r="1925" spans="1:12" x14ac:dyDescent="0.2">
      <c r="A1925" s="832" t="s">
        <v>2273</v>
      </c>
      <c r="B1925" s="832" t="s">
        <v>515</v>
      </c>
      <c r="F1925" s="833">
        <v>0</v>
      </c>
      <c r="G1925" s="833">
        <v>1993156.98</v>
      </c>
      <c r="H1925" s="833">
        <v>1993156.98</v>
      </c>
      <c r="I1925" s="833">
        <v>1993156.98</v>
      </c>
      <c r="J1925" s="833">
        <v>1993156.98</v>
      </c>
      <c r="K1925" s="833">
        <v>1993156.98</v>
      </c>
      <c r="L1925" s="833">
        <v>0</v>
      </c>
    </row>
    <row r="1926" spans="1:12" x14ac:dyDescent="0.2">
      <c r="E1926" s="829" t="s">
        <v>2244</v>
      </c>
      <c r="F1926" s="834">
        <v>0</v>
      </c>
      <c r="G1926" s="834">
        <v>2000000</v>
      </c>
      <c r="H1926" s="834">
        <v>2000000</v>
      </c>
      <c r="I1926" s="834">
        <v>1993156.98</v>
      </c>
      <c r="J1926" s="834">
        <v>1993156.98</v>
      </c>
      <c r="K1926" s="834">
        <v>1993156.98</v>
      </c>
      <c r="L1926" s="834">
        <v>6843.02</v>
      </c>
    </row>
    <row r="1929" spans="1:12" x14ac:dyDescent="0.2">
      <c r="A1929" s="831" t="s">
        <v>2792</v>
      </c>
      <c r="C1929" s="831" t="s">
        <v>2793</v>
      </c>
    </row>
    <row r="1930" spans="1:12" x14ac:dyDescent="0.2">
      <c r="A1930" s="832" t="s">
        <v>2246</v>
      </c>
      <c r="B1930" s="832" t="s">
        <v>462</v>
      </c>
      <c r="F1930" s="833">
        <v>0</v>
      </c>
      <c r="G1930" s="833">
        <v>4024.44</v>
      </c>
      <c r="H1930" s="833">
        <v>4024.44</v>
      </c>
      <c r="I1930" s="833">
        <v>0</v>
      </c>
      <c r="J1930" s="833">
        <v>0</v>
      </c>
      <c r="K1930" s="833">
        <v>0</v>
      </c>
      <c r="L1930" s="833">
        <v>4024.44</v>
      </c>
    </row>
    <row r="1931" spans="1:12" x14ac:dyDescent="0.2">
      <c r="A1931" s="832" t="s">
        <v>2273</v>
      </c>
      <c r="B1931" s="832" t="s">
        <v>515</v>
      </c>
      <c r="F1931" s="833">
        <v>0</v>
      </c>
      <c r="G1931" s="833">
        <v>745975.56</v>
      </c>
      <c r="H1931" s="833">
        <v>745975.56</v>
      </c>
      <c r="I1931" s="833">
        <v>745975.56</v>
      </c>
      <c r="J1931" s="833">
        <v>745975.56</v>
      </c>
      <c r="K1931" s="833">
        <v>745975.56</v>
      </c>
      <c r="L1931" s="833">
        <v>0</v>
      </c>
    </row>
    <row r="1932" spans="1:12" x14ac:dyDescent="0.2">
      <c r="E1932" s="829" t="s">
        <v>2244</v>
      </c>
      <c r="F1932" s="834">
        <v>0</v>
      </c>
      <c r="G1932" s="834">
        <v>750000</v>
      </c>
      <c r="H1932" s="834">
        <v>750000</v>
      </c>
      <c r="I1932" s="834">
        <v>745975.56</v>
      </c>
      <c r="J1932" s="834">
        <v>745975.56</v>
      </c>
      <c r="K1932" s="834">
        <v>745975.56</v>
      </c>
      <c r="L1932" s="834">
        <v>4024.44</v>
      </c>
    </row>
    <row r="1935" spans="1:12" x14ac:dyDescent="0.2">
      <c r="A1935" s="831" t="s">
        <v>2794</v>
      </c>
      <c r="C1935" s="831" t="s">
        <v>2795</v>
      </c>
    </row>
    <row r="1936" spans="1:12" x14ac:dyDescent="0.2">
      <c r="A1936" s="832" t="s">
        <v>2246</v>
      </c>
      <c r="B1936" s="832" t="s">
        <v>462</v>
      </c>
      <c r="F1936" s="833">
        <v>0</v>
      </c>
      <c r="G1936" s="833">
        <v>3084.14</v>
      </c>
      <c r="H1936" s="833">
        <v>3084.14</v>
      </c>
      <c r="I1936" s="833">
        <v>0</v>
      </c>
      <c r="J1936" s="833">
        <v>0</v>
      </c>
      <c r="K1936" s="833">
        <v>0</v>
      </c>
      <c r="L1936" s="833">
        <v>3084.14</v>
      </c>
    </row>
    <row r="1937" spans="1:12" x14ac:dyDescent="0.2">
      <c r="A1937" s="832" t="s">
        <v>2273</v>
      </c>
      <c r="B1937" s="832" t="s">
        <v>515</v>
      </c>
      <c r="F1937" s="833">
        <v>0</v>
      </c>
      <c r="G1937" s="833">
        <v>510941.12</v>
      </c>
      <c r="H1937" s="833">
        <v>510941.12</v>
      </c>
      <c r="I1937" s="833">
        <v>510941.12</v>
      </c>
      <c r="J1937" s="833">
        <v>510941.12</v>
      </c>
      <c r="K1937" s="833">
        <v>510941.12</v>
      </c>
      <c r="L1937" s="833">
        <v>0</v>
      </c>
    </row>
    <row r="1938" spans="1:12" x14ac:dyDescent="0.2">
      <c r="E1938" s="829" t="s">
        <v>2244</v>
      </c>
      <c r="F1938" s="834">
        <v>0</v>
      </c>
      <c r="G1938" s="834">
        <v>514025.26</v>
      </c>
      <c r="H1938" s="834">
        <v>514025.26</v>
      </c>
      <c r="I1938" s="834">
        <v>510941.12</v>
      </c>
      <c r="J1938" s="834">
        <v>510941.12</v>
      </c>
      <c r="K1938" s="834">
        <v>510941.12</v>
      </c>
      <c r="L1938" s="834">
        <v>3084.14</v>
      </c>
    </row>
    <row r="1941" spans="1:12" x14ac:dyDescent="0.2">
      <c r="A1941" s="831" t="s">
        <v>2796</v>
      </c>
      <c r="C1941" s="831" t="s">
        <v>2797</v>
      </c>
    </row>
    <row r="1942" spans="1:12" x14ac:dyDescent="0.2">
      <c r="A1942" s="832" t="s">
        <v>2273</v>
      </c>
      <c r="B1942" s="832" t="s">
        <v>515</v>
      </c>
      <c r="F1942" s="833">
        <v>0</v>
      </c>
      <c r="G1942" s="833">
        <v>679747.5</v>
      </c>
      <c r="H1942" s="833">
        <v>679747.5</v>
      </c>
      <c r="I1942" s="833">
        <v>0</v>
      </c>
      <c r="J1942" s="833">
        <v>0</v>
      </c>
      <c r="K1942" s="833">
        <v>0</v>
      </c>
      <c r="L1942" s="833">
        <v>679747.5</v>
      </c>
    </row>
    <row r="1943" spans="1:12" x14ac:dyDescent="0.2">
      <c r="E1943" s="829" t="s">
        <v>2244</v>
      </c>
      <c r="F1943" s="834">
        <v>0</v>
      </c>
      <c r="G1943" s="834">
        <v>679747.5</v>
      </c>
      <c r="H1943" s="834">
        <v>679747.5</v>
      </c>
      <c r="I1943" s="834">
        <v>0</v>
      </c>
      <c r="J1943" s="834">
        <v>0</v>
      </c>
      <c r="K1943" s="834">
        <v>0</v>
      </c>
      <c r="L1943" s="834">
        <v>679747.5</v>
      </c>
    </row>
    <row r="1946" spans="1:12" x14ac:dyDescent="0.2">
      <c r="A1946" s="831" t="s">
        <v>2798</v>
      </c>
      <c r="C1946" s="831" t="s">
        <v>2799</v>
      </c>
    </row>
    <row r="1947" spans="1:12" x14ac:dyDescent="0.2">
      <c r="A1947" s="832" t="s">
        <v>2246</v>
      </c>
      <c r="B1947" s="832" t="s">
        <v>462</v>
      </c>
      <c r="F1947" s="833">
        <v>0</v>
      </c>
      <c r="G1947" s="833">
        <v>7874.54</v>
      </c>
      <c r="H1947" s="833">
        <v>7874.54</v>
      </c>
      <c r="I1947" s="833">
        <v>0</v>
      </c>
      <c r="J1947" s="833">
        <v>0</v>
      </c>
      <c r="K1947" s="833">
        <v>0</v>
      </c>
      <c r="L1947" s="833">
        <v>7874.54</v>
      </c>
    </row>
    <row r="1948" spans="1:12" x14ac:dyDescent="0.2">
      <c r="A1948" s="832" t="s">
        <v>2273</v>
      </c>
      <c r="B1948" s="832" t="s">
        <v>515</v>
      </c>
      <c r="F1948" s="833">
        <v>0</v>
      </c>
      <c r="G1948" s="833">
        <v>3492125.46</v>
      </c>
      <c r="H1948" s="833">
        <v>3492125.46</v>
      </c>
      <c r="I1948" s="833">
        <v>3492125.46</v>
      </c>
      <c r="J1948" s="833">
        <v>3492125.46</v>
      </c>
      <c r="K1948" s="833">
        <v>3492125.46</v>
      </c>
      <c r="L1948" s="833">
        <v>0</v>
      </c>
    </row>
    <row r="1949" spans="1:12" x14ac:dyDescent="0.2">
      <c r="E1949" s="829" t="s">
        <v>2244</v>
      </c>
      <c r="F1949" s="834">
        <v>0</v>
      </c>
      <c r="G1949" s="834">
        <v>3500000</v>
      </c>
      <c r="H1949" s="834">
        <v>3500000</v>
      </c>
      <c r="I1949" s="834">
        <v>3492125.46</v>
      </c>
      <c r="J1949" s="834">
        <v>3492125.46</v>
      </c>
      <c r="K1949" s="834">
        <v>3492125.46</v>
      </c>
      <c r="L1949" s="834">
        <v>7874.54</v>
      </c>
    </row>
    <row r="1952" spans="1:12" x14ac:dyDescent="0.2">
      <c r="A1952" s="831" t="s">
        <v>2800</v>
      </c>
      <c r="C1952" s="831" t="s">
        <v>2801</v>
      </c>
    </row>
    <row r="1953" spans="1:12" x14ac:dyDescent="0.2">
      <c r="A1953" s="832" t="s">
        <v>2246</v>
      </c>
      <c r="B1953" s="832" t="s">
        <v>462</v>
      </c>
      <c r="F1953" s="833">
        <v>0</v>
      </c>
      <c r="G1953" s="833">
        <v>3063.05</v>
      </c>
      <c r="H1953" s="833">
        <v>3063.05</v>
      </c>
      <c r="I1953" s="833">
        <v>0</v>
      </c>
      <c r="J1953" s="833">
        <v>0</v>
      </c>
      <c r="K1953" s="833">
        <v>0</v>
      </c>
      <c r="L1953" s="833">
        <v>3063.05</v>
      </c>
    </row>
    <row r="1954" spans="1:12" x14ac:dyDescent="0.2">
      <c r="A1954" s="832" t="s">
        <v>2273</v>
      </c>
      <c r="B1954" s="832" t="s">
        <v>515</v>
      </c>
      <c r="F1954" s="833">
        <v>0</v>
      </c>
      <c r="G1954" s="833">
        <v>703892.38</v>
      </c>
      <c r="H1954" s="833">
        <v>703892.38</v>
      </c>
      <c r="I1954" s="833">
        <v>703892.38</v>
      </c>
      <c r="J1954" s="833">
        <v>703892.38</v>
      </c>
      <c r="K1954" s="833">
        <v>703892.38</v>
      </c>
      <c r="L1954" s="833">
        <v>0</v>
      </c>
    </row>
    <row r="1955" spans="1:12" x14ac:dyDescent="0.2">
      <c r="E1955" s="829" t="s">
        <v>2244</v>
      </c>
      <c r="F1955" s="834">
        <v>0</v>
      </c>
      <c r="G1955" s="834">
        <v>706955.43</v>
      </c>
      <c r="H1955" s="834">
        <v>706955.43</v>
      </c>
      <c r="I1955" s="834">
        <v>703892.38</v>
      </c>
      <c r="J1955" s="834">
        <v>703892.38</v>
      </c>
      <c r="K1955" s="834">
        <v>703892.38</v>
      </c>
      <c r="L1955" s="834">
        <v>3063.05</v>
      </c>
    </row>
    <row r="1958" spans="1:12" x14ac:dyDescent="0.2">
      <c r="A1958" s="831" t="s">
        <v>2802</v>
      </c>
      <c r="C1958" s="831" t="s">
        <v>2803</v>
      </c>
    </row>
    <row r="1959" spans="1:12" x14ac:dyDescent="0.2">
      <c r="A1959" s="832" t="s">
        <v>2246</v>
      </c>
      <c r="B1959" s="832" t="s">
        <v>462</v>
      </c>
      <c r="F1959" s="833">
        <v>0</v>
      </c>
      <c r="G1959" s="833">
        <v>5814.61</v>
      </c>
      <c r="H1959" s="833">
        <v>5814.61</v>
      </c>
      <c r="I1959" s="833">
        <v>0</v>
      </c>
      <c r="J1959" s="833">
        <v>0</v>
      </c>
      <c r="K1959" s="833">
        <v>0</v>
      </c>
      <c r="L1959" s="833">
        <v>5814.61</v>
      </c>
    </row>
    <row r="1960" spans="1:12" x14ac:dyDescent="0.2">
      <c r="A1960" s="832" t="s">
        <v>2273</v>
      </c>
      <c r="B1960" s="832" t="s">
        <v>515</v>
      </c>
      <c r="F1960" s="833">
        <v>0</v>
      </c>
      <c r="G1960" s="833">
        <v>2494185.39</v>
      </c>
      <c r="H1960" s="833">
        <v>2494185.39</v>
      </c>
      <c r="I1960" s="833">
        <v>2494185.39</v>
      </c>
      <c r="J1960" s="833">
        <v>2494185.39</v>
      </c>
      <c r="K1960" s="833">
        <v>2494185.39</v>
      </c>
      <c r="L1960" s="833">
        <v>0</v>
      </c>
    </row>
    <row r="1961" spans="1:12" x14ac:dyDescent="0.2">
      <c r="E1961" s="829" t="s">
        <v>2244</v>
      </c>
      <c r="F1961" s="834">
        <v>0</v>
      </c>
      <c r="G1961" s="834">
        <v>2500000</v>
      </c>
      <c r="H1961" s="834">
        <v>2500000</v>
      </c>
      <c r="I1961" s="834">
        <v>2494185.39</v>
      </c>
      <c r="J1961" s="834">
        <v>2494185.39</v>
      </c>
      <c r="K1961" s="834">
        <v>2494185.39</v>
      </c>
      <c r="L1961" s="834">
        <v>5814.61</v>
      </c>
    </row>
    <row r="1964" spans="1:12" x14ac:dyDescent="0.2">
      <c r="A1964" s="831" t="s">
        <v>2804</v>
      </c>
      <c r="C1964" s="831" t="s">
        <v>2805</v>
      </c>
    </row>
    <row r="1965" spans="1:12" x14ac:dyDescent="0.2">
      <c r="A1965" s="832" t="s">
        <v>2246</v>
      </c>
      <c r="B1965" s="832" t="s">
        <v>462</v>
      </c>
      <c r="F1965" s="833">
        <v>0</v>
      </c>
      <c r="G1965" s="833">
        <v>6004.86</v>
      </c>
      <c r="H1965" s="833">
        <v>6004.86</v>
      </c>
      <c r="I1965" s="833">
        <v>0</v>
      </c>
      <c r="J1965" s="833">
        <v>0</v>
      </c>
      <c r="K1965" s="833">
        <v>0</v>
      </c>
      <c r="L1965" s="833">
        <v>6004.86</v>
      </c>
    </row>
    <row r="1966" spans="1:12" x14ac:dyDescent="0.2">
      <c r="A1966" s="832" t="s">
        <v>2273</v>
      </c>
      <c r="B1966" s="832" t="s">
        <v>515</v>
      </c>
      <c r="F1966" s="833">
        <v>0</v>
      </c>
      <c r="G1966" s="833">
        <v>4193995.14</v>
      </c>
      <c r="H1966" s="833">
        <v>4193995.14</v>
      </c>
      <c r="I1966" s="833">
        <v>4193995.14</v>
      </c>
      <c r="J1966" s="833">
        <v>4193995.14</v>
      </c>
      <c r="K1966" s="833">
        <v>4192540.57</v>
      </c>
      <c r="L1966" s="833">
        <v>0</v>
      </c>
    </row>
    <row r="1967" spans="1:12" x14ac:dyDescent="0.2">
      <c r="E1967" s="829" t="s">
        <v>2244</v>
      </c>
      <c r="F1967" s="834">
        <v>0</v>
      </c>
      <c r="G1967" s="834">
        <v>4200000</v>
      </c>
      <c r="H1967" s="834">
        <v>4200000</v>
      </c>
      <c r="I1967" s="834">
        <v>4193995.14</v>
      </c>
      <c r="J1967" s="834">
        <v>4193995.14</v>
      </c>
      <c r="K1967" s="834">
        <v>4192540.57</v>
      </c>
      <c r="L1967" s="834">
        <v>6004.86</v>
      </c>
    </row>
    <row r="1970" spans="1:12" x14ac:dyDescent="0.2">
      <c r="A1970" s="831" t="s">
        <v>2806</v>
      </c>
      <c r="C1970" s="831" t="s">
        <v>2807</v>
      </c>
    </row>
    <row r="1971" spans="1:12" x14ac:dyDescent="0.2">
      <c r="A1971" s="832" t="s">
        <v>2246</v>
      </c>
      <c r="B1971" s="832" t="s">
        <v>462</v>
      </c>
      <c r="F1971" s="833">
        <v>0</v>
      </c>
      <c r="G1971" s="833">
        <v>12476.85</v>
      </c>
      <c r="H1971" s="833">
        <v>12476.85</v>
      </c>
      <c r="I1971" s="833">
        <v>0</v>
      </c>
      <c r="J1971" s="833">
        <v>0</v>
      </c>
      <c r="K1971" s="833">
        <v>0</v>
      </c>
      <c r="L1971" s="833">
        <v>12476.85</v>
      </c>
    </row>
    <row r="1972" spans="1:12" x14ac:dyDescent="0.2">
      <c r="A1972" s="832" t="s">
        <v>2273</v>
      </c>
      <c r="B1972" s="832" t="s">
        <v>515</v>
      </c>
      <c r="F1972" s="833">
        <v>0</v>
      </c>
      <c r="G1972" s="833">
        <v>4987523.1500000004</v>
      </c>
      <c r="H1972" s="833">
        <v>4987523.1500000004</v>
      </c>
      <c r="I1972" s="833">
        <v>4987523.1500000004</v>
      </c>
      <c r="J1972" s="833">
        <v>4987523.1500000004</v>
      </c>
      <c r="K1972" s="833">
        <v>4987523.1500000004</v>
      </c>
      <c r="L1972" s="833">
        <v>0</v>
      </c>
    </row>
    <row r="1973" spans="1:12" x14ac:dyDescent="0.2">
      <c r="E1973" s="829" t="s">
        <v>2244</v>
      </c>
      <c r="F1973" s="834">
        <v>0</v>
      </c>
      <c r="G1973" s="834">
        <v>5000000</v>
      </c>
      <c r="H1973" s="834">
        <v>5000000</v>
      </c>
      <c r="I1973" s="834">
        <v>4987523.1500000004</v>
      </c>
      <c r="J1973" s="834">
        <v>4987523.1500000004</v>
      </c>
      <c r="K1973" s="834">
        <v>4987523.1500000004</v>
      </c>
      <c r="L1973" s="834">
        <v>12476.85</v>
      </c>
    </row>
    <row r="1976" spans="1:12" x14ac:dyDescent="0.2">
      <c r="A1976" s="831" t="s">
        <v>2808</v>
      </c>
      <c r="C1976" s="831" t="s">
        <v>2809</v>
      </c>
    </row>
    <row r="1977" spans="1:12" x14ac:dyDescent="0.2">
      <c r="A1977" s="832" t="s">
        <v>2246</v>
      </c>
      <c r="B1977" s="832" t="s">
        <v>462</v>
      </c>
      <c r="F1977" s="833">
        <v>0</v>
      </c>
      <c r="G1977" s="833">
        <v>5937.33</v>
      </c>
      <c r="H1977" s="833">
        <v>5937.33</v>
      </c>
      <c r="I1977" s="833">
        <v>0</v>
      </c>
      <c r="J1977" s="833">
        <v>0</v>
      </c>
      <c r="K1977" s="833">
        <v>0</v>
      </c>
      <c r="L1977" s="833">
        <v>5937.33</v>
      </c>
    </row>
    <row r="1978" spans="1:12" x14ac:dyDescent="0.2">
      <c r="A1978" s="832" t="s">
        <v>2273</v>
      </c>
      <c r="B1978" s="832" t="s">
        <v>515</v>
      </c>
      <c r="F1978" s="833">
        <v>0</v>
      </c>
      <c r="G1978" s="833">
        <v>2521895.36</v>
      </c>
      <c r="H1978" s="833">
        <v>2521895.36</v>
      </c>
      <c r="I1978" s="833">
        <v>2521895.36</v>
      </c>
      <c r="J1978" s="833">
        <v>2521895.36</v>
      </c>
      <c r="K1978" s="833">
        <v>2521895.36</v>
      </c>
      <c r="L1978" s="833">
        <v>0</v>
      </c>
    </row>
    <row r="1979" spans="1:12" x14ac:dyDescent="0.2">
      <c r="E1979" s="829" t="s">
        <v>2244</v>
      </c>
      <c r="F1979" s="834">
        <v>0</v>
      </c>
      <c r="G1979" s="834">
        <v>2527832.69</v>
      </c>
      <c r="H1979" s="834">
        <v>2527832.69</v>
      </c>
      <c r="I1979" s="834">
        <v>2521895.36</v>
      </c>
      <c r="J1979" s="834">
        <v>2521895.36</v>
      </c>
      <c r="K1979" s="834">
        <v>2521895.36</v>
      </c>
      <c r="L1979" s="834">
        <v>5937.33</v>
      </c>
    </row>
    <row r="1982" spans="1:12" x14ac:dyDescent="0.2">
      <c r="A1982" s="831" t="s">
        <v>2810</v>
      </c>
      <c r="C1982" s="831" t="s">
        <v>2811</v>
      </c>
    </row>
    <row r="1983" spans="1:12" x14ac:dyDescent="0.2">
      <c r="A1983" s="832" t="s">
        <v>2246</v>
      </c>
      <c r="B1983" s="832" t="s">
        <v>462</v>
      </c>
      <c r="F1983" s="833">
        <v>0</v>
      </c>
      <c r="G1983" s="833">
        <v>7405.46</v>
      </c>
      <c r="H1983" s="833">
        <v>7405.46</v>
      </c>
      <c r="I1983" s="833">
        <v>0</v>
      </c>
      <c r="J1983" s="833">
        <v>0</v>
      </c>
      <c r="K1983" s="833">
        <v>0</v>
      </c>
      <c r="L1983" s="833">
        <v>7405.46</v>
      </c>
    </row>
    <row r="1984" spans="1:12" x14ac:dyDescent="0.2">
      <c r="A1984" s="832" t="s">
        <v>2273</v>
      </c>
      <c r="B1984" s="832" t="s">
        <v>515</v>
      </c>
      <c r="F1984" s="833">
        <v>0</v>
      </c>
      <c r="G1984" s="833">
        <v>2992594.54</v>
      </c>
      <c r="H1984" s="833">
        <v>2992594.54</v>
      </c>
      <c r="I1984" s="833">
        <v>2992594.54</v>
      </c>
      <c r="J1984" s="833">
        <v>2992594.54</v>
      </c>
      <c r="K1984" s="833">
        <v>2992594.54</v>
      </c>
      <c r="L1984" s="833">
        <v>0</v>
      </c>
    </row>
    <row r="1985" spans="1:12" x14ac:dyDescent="0.2">
      <c r="E1985" s="829" t="s">
        <v>2244</v>
      </c>
      <c r="F1985" s="834">
        <v>0</v>
      </c>
      <c r="G1985" s="834">
        <v>3000000</v>
      </c>
      <c r="H1985" s="834">
        <v>3000000</v>
      </c>
      <c r="I1985" s="834">
        <v>2992594.54</v>
      </c>
      <c r="J1985" s="834">
        <v>2992594.54</v>
      </c>
      <c r="K1985" s="834">
        <v>2992594.54</v>
      </c>
      <c r="L1985" s="834">
        <v>7405.46</v>
      </c>
    </row>
    <row r="1988" spans="1:12" x14ac:dyDescent="0.2">
      <c r="A1988" s="831" t="s">
        <v>2812</v>
      </c>
      <c r="C1988" s="831" t="s">
        <v>2813</v>
      </c>
    </row>
    <row r="1989" spans="1:12" x14ac:dyDescent="0.2">
      <c r="A1989" s="832" t="s">
        <v>2273</v>
      </c>
      <c r="B1989" s="832" t="s">
        <v>515</v>
      </c>
      <c r="F1989" s="833">
        <v>0</v>
      </c>
      <c r="G1989" s="833">
        <v>1650000</v>
      </c>
      <c r="H1989" s="833">
        <v>1650000</v>
      </c>
      <c r="I1989" s="833">
        <v>0</v>
      </c>
      <c r="J1989" s="833">
        <v>0</v>
      </c>
      <c r="K1989" s="833">
        <v>0</v>
      </c>
      <c r="L1989" s="833">
        <v>1650000</v>
      </c>
    </row>
    <row r="1990" spans="1:12" x14ac:dyDescent="0.2">
      <c r="E1990" s="829" t="s">
        <v>2244</v>
      </c>
      <c r="F1990" s="834">
        <v>0</v>
      </c>
      <c r="G1990" s="834">
        <v>1650000</v>
      </c>
      <c r="H1990" s="834">
        <v>1650000</v>
      </c>
      <c r="I1990" s="834">
        <v>0</v>
      </c>
      <c r="J1990" s="834">
        <v>0</v>
      </c>
      <c r="K1990" s="834">
        <v>0</v>
      </c>
      <c r="L1990" s="834">
        <v>1650000</v>
      </c>
    </row>
    <row r="1993" spans="1:12" x14ac:dyDescent="0.2">
      <c r="A1993" s="831" t="s">
        <v>2814</v>
      </c>
      <c r="C1993" s="831" t="s">
        <v>2815</v>
      </c>
    </row>
    <row r="1994" spans="1:12" x14ac:dyDescent="0.2">
      <c r="A1994" s="832" t="s">
        <v>2273</v>
      </c>
      <c r="B1994" s="832" t="s">
        <v>515</v>
      </c>
      <c r="F1994" s="833">
        <v>0</v>
      </c>
      <c r="G1994" s="833">
        <v>1700000</v>
      </c>
      <c r="H1994" s="833">
        <v>1700000</v>
      </c>
      <c r="I1994" s="833">
        <v>0</v>
      </c>
      <c r="J1994" s="833">
        <v>0</v>
      </c>
      <c r="K1994" s="833">
        <v>0</v>
      </c>
      <c r="L1994" s="833">
        <v>1700000</v>
      </c>
    </row>
    <row r="1995" spans="1:12" x14ac:dyDescent="0.2">
      <c r="E1995" s="829" t="s">
        <v>2244</v>
      </c>
      <c r="F1995" s="834">
        <v>0</v>
      </c>
      <c r="G1995" s="834">
        <v>1700000</v>
      </c>
      <c r="H1995" s="834">
        <v>1700000</v>
      </c>
      <c r="I1995" s="834">
        <v>0</v>
      </c>
      <c r="J1995" s="834">
        <v>0</v>
      </c>
      <c r="K1995" s="834">
        <v>0</v>
      </c>
      <c r="L1995" s="834">
        <v>1700000</v>
      </c>
    </row>
    <row r="1998" spans="1:12" x14ac:dyDescent="0.2">
      <c r="A1998" s="831" t="s">
        <v>2816</v>
      </c>
      <c r="C1998" s="831" t="s">
        <v>2817</v>
      </c>
    </row>
    <row r="1999" spans="1:12" x14ac:dyDescent="0.2">
      <c r="A1999" s="832" t="s">
        <v>2273</v>
      </c>
      <c r="B1999" s="832" t="s">
        <v>515</v>
      </c>
      <c r="F1999" s="833">
        <v>0</v>
      </c>
      <c r="G1999" s="833">
        <v>2700000</v>
      </c>
      <c r="H1999" s="833">
        <v>2700000</v>
      </c>
      <c r="I1999" s="833">
        <v>0</v>
      </c>
      <c r="J1999" s="833">
        <v>0</v>
      </c>
      <c r="K1999" s="833">
        <v>0</v>
      </c>
      <c r="L1999" s="833">
        <v>2700000</v>
      </c>
    </row>
    <row r="2000" spans="1:12" x14ac:dyDescent="0.2">
      <c r="E2000" s="829" t="s">
        <v>2244</v>
      </c>
      <c r="F2000" s="834">
        <v>0</v>
      </c>
      <c r="G2000" s="834">
        <v>2700000</v>
      </c>
      <c r="H2000" s="834">
        <v>2700000</v>
      </c>
      <c r="I2000" s="834">
        <v>0</v>
      </c>
      <c r="J2000" s="834">
        <v>0</v>
      </c>
      <c r="K2000" s="834">
        <v>0</v>
      </c>
      <c r="L2000" s="834">
        <v>2700000</v>
      </c>
    </row>
    <row r="2003" spans="1:12" x14ac:dyDescent="0.2">
      <c r="A2003" s="831" t="s">
        <v>2818</v>
      </c>
      <c r="C2003" s="831" t="s">
        <v>2819</v>
      </c>
    </row>
    <row r="2004" spans="1:12" x14ac:dyDescent="0.2">
      <c r="A2004" s="832" t="s">
        <v>2273</v>
      </c>
      <c r="B2004" s="832" t="s">
        <v>515</v>
      </c>
      <c r="F2004" s="833">
        <v>0</v>
      </c>
      <c r="G2004" s="833">
        <v>4200000</v>
      </c>
      <c r="H2004" s="833">
        <v>4200000</v>
      </c>
      <c r="I2004" s="833">
        <v>0</v>
      </c>
      <c r="J2004" s="833">
        <v>0</v>
      </c>
      <c r="K2004" s="833">
        <v>0</v>
      </c>
      <c r="L2004" s="833">
        <v>4200000</v>
      </c>
    </row>
    <row r="2005" spans="1:12" x14ac:dyDescent="0.2">
      <c r="E2005" s="829" t="s">
        <v>2244</v>
      </c>
      <c r="F2005" s="834">
        <v>0</v>
      </c>
      <c r="G2005" s="834">
        <v>4200000</v>
      </c>
      <c r="H2005" s="834">
        <v>4200000</v>
      </c>
      <c r="I2005" s="834">
        <v>0</v>
      </c>
      <c r="J2005" s="834">
        <v>0</v>
      </c>
      <c r="K2005" s="834">
        <v>0</v>
      </c>
      <c r="L2005" s="834">
        <v>4200000</v>
      </c>
    </row>
    <row r="2008" spans="1:12" x14ac:dyDescent="0.2">
      <c r="A2008" s="831" t="s">
        <v>2820</v>
      </c>
      <c r="C2008" s="831" t="s">
        <v>2821</v>
      </c>
    </row>
    <row r="2009" spans="1:12" x14ac:dyDescent="0.2">
      <c r="A2009" s="832" t="s">
        <v>2273</v>
      </c>
      <c r="B2009" s="832" t="s">
        <v>515</v>
      </c>
      <c r="F2009" s="833">
        <v>0</v>
      </c>
      <c r="G2009" s="833">
        <v>950000</v>
      </c>
      <c r="H2009" s="833">
        <v>950000</v>
      </c>
      <c r="I2009" s="833">
        <v>0</v>
      </c>
      <c r="J2009" s="833">
        <v>0</v>
      </c>
      <c r="K2009" s="833">
        <v>0</v>
      </c>
      <c r="L2009" s="833">
        <v>950000</v>
      </c>
    </row>
    <row r="2010" spans="1:12" x14ac:dyDescent="0.2">
      <c r="E2010" s="829" t="s">
        <v>2244</v>
      </c>
      <c r="F2010" s="834">
        <v>0</v>
      </c>
      <c r="G2010" s="834">
        <v>950000</v>
      </c>
      <c r="H2010" s="834">
        <v>950000</v>
      </c>
      <c r="I2010" s="834">
        <v>0</v>
      </c>
      <c r="J2010" s="834">
        <v>0</v>
      </c>
      <c r="K2010" s="834">
        <v>0</v>
      </c>
      <c r="L2010" s="834">
        <v>950000</v>
      </c>
    </row>
    <row r="2013" spans="1:12" x14ac:dyDescent="0.2">
      <c r="A2013" s="831" t="s">
        <v>2822</v>
      </c>
      <c r="C2013" s="831" t="s">
        <v>2823</v>
      </c>
    </row>
    <row r="2014" spans="1:12" x14ac:dyDescent="0.2">
      <c r="A2014" s="832" t="s">
        <v>2273</v>
      </c>
      <c r="B2014" s="832" t="s">
        <v>515</v>
      </c>
      <c r="F2014" s="833">
        <v>0</v>
      </c>
      <c r="G2014" s="833">
        <v>950000</v>
      </c>
      <c r="H2014" s="833">
        <v>950000</v>
      </c>
      <c r="I2014" s="833">
        <v>0</v>
      </c>
      <c r="J2014" s="833">
        <v>0</v>
      </c>
      <c r="K2014" s="833">
        <v>0</v>
      </c>
      <c r="L2014" s="833">
        <v>950000</v>
      </c>
    </row>
    <row r="2015" spans="1:12" x14ac:dyDescent="0.2">
      <c r="E2015" s="829" t="s">
        <v>2244</v>
      </c>
      <c r="F2015" s="834">
        <v>0</v>
      </c>
      <c r="G2015" s="834">
        <v>950000</v>
      </c>
      <c r="H2015" s="834">
        <v>950000</v>
      </c>
      <c r="I2015" s="834">
        <v>0</v>
      </c>
      <c r="J2015" s="834">
        <v>0</v>
      </c>
      <c r="K2015" s="834">
        <v>0</v>
      </c>
      <c r="L2015" s="834">
        <v>950000</v>
      </c>
    </row>
    <row r="2018" spans="1:12" x14ac:dyDescent="0.2">
      <c r="A2018" s="831" t="s">
        <v>2824</v>
      </c>
      <c r="C2018" s="831" t="s">
        <v>2825</v>
      </c>
    </row>
    <row r="2019" spans="1:12" x14ac:dyDescent="0.2">
      <c r="A2019" s="832" t="s">
        <v>2273</v>
      </c>
      <c r="B2019" s="832" t="s">
        <v>515</v>
      </c>
      <c r="F2019" s="833">
        <v>0</v>
      </c>
      <c r="G2019" s="833">
        <v>890000</v>
      </c>
      <c r="H2019" s="833">
        <v>890000</v>
      </c>
      <c r="I2019" s="833">
        <v>0</v>
      </c>
      <c r="J2019" s="833">
        <v>0</v>
      </c>
      <c r="K2019" s="833">
        <v>0</v>
      </c>
      <c r="L2019" s="833">
        <v>890000</v>
      </c>
    </row>
    <row r="2020" spans="1:12" x14ac:dyDescent="0.2">
      <c r="E2020" s="829" t="s">
        <v>2244</v>
      </c>
      <c r="F2020" s="834">
        <v>0</v>
      </c>
      <c r="G2020" s="834">
        <v>890000</v>
      </c>
      <c r="H2020" s="834">
        <v>890000</v>
      </c>
      <c r="I2020" s="834">
        <v>0</v>
      </c>
      <c r="J2020" s="834">
        <v>0</v>
      </c>
      <c r="K2020" s="834">
        <v>0</v>
      </c>
      <c r="L2020" s="834">
        <v>890000</v>
      </c>
    </row>
    <row r="2023" spans="1:12" x14ac:dyDescent="0.2">
      <c r="A2023" s="831" t="s">
        <v>2826</v>
      </c>
      <c r="C2023" s="831" t="s">
        <v>2827</v>
      </c>
    </row>
    <row r="2024" spans="1:12" x14ac:dyDescent="0.2">
      <c r="A2024" s="832" t="s">
        <v>2273</v>
      </c>
      <c r="B2024" s="832" t="s">
        <v>515</v>
      </c>
      <c r="F2024" s="833">
        <v>0</v>
      </c>
      <c r="G2024" s="833">
        <v>3250000</v>
      </c>
      <c r="H2024" s="833">
        <v>3250000</v>
      </c>
      <c r="I2024" s="833">
        <v>0</v>
      </c>
      <c r="J2024" s="833">
        <v>0</v>
      </c>
      <c r="K2024" s="833">
        <v>0</v>
      </c>
      <c r="L2024" s="833">
        <v>3250000</v>
      </c>
    </row>
    <row r="2025" spans="1:12" x14ac:dyDescent="0.2">
      <c r="E2025" s="829" t="s">
        <v>2244</v>
      </c>
      <c r="F2025" s="834">
        <v>0</v>
      </c>
      <c r="G2025" s="834">
        <v>3250000</v>
      </c>
      <c r="H2025" s="834">
        <v>3250000</v>
      </c>
      <c r="I2025" s="834">
        <v>0</v>
      </c>
      <c r="J2025" s="834">
        <v>0</v>
      </c>
      <c r="K2025" s="834">
        <v>0</v>
      </c>
      <c r="L2025" s="834">
        <v>3250000</v>
      </c>
    </row>
    <row r="2028" spans="1:12" x14ac:dyDescent="0.2">
      <c r="A2028" s="831" t="s">
        <v>2828</v>
      </c>
      <c r="C2028" s="831" t="s">
        <v>2829</v>
      </c>
    </row>
    <row r="2029" spans="1:12" x14ac:dyDescent="0.2">
      <c r="A2029" s="832" t="s">
        <v>2273</v>
      </c>
      <c r="B2029" s="832" t="s">
        <v>515</v>
      </c>
      <c r="F2029" s="833">
        <v>0</v>
      </c>
      <c r="G2029" s="833">
        <v>1740336.26</v>
      </c>
      <c r="H2029" s="833">
        <v>1740336.26</v>
      </c>
      <c r="I2029" s="833">
        <v>0</v>
      </c>
      <c r="J2029" s="833">
        <v>0</v>
      </c>
      <c r="K2029" s="833">
        <v>0</v>
      </c>
      <c r="L2029" s="833">
        <v>1740336.26</v>
      </c>
    </row>
    <row r="2030" spans="1:12" x14ac:dyDescent="0.2">
      <c r="E2030" s="829" t="s">
        <v>2244</v>
      </c>
      <c r="F2030" s="834">
        <v>0</v>
      </c>
      <c r="G2030" s="834">
        <v>1740336.26</v>
      </c>
      <c r="H2030" s="834">
        <v>1740336.26</v>
      </c>
      <c r="I2030" s="834">
        <v>0</v>
      </c>
      <c r="J2030" s="834">
        <v>0</v>
      </c>
      <c r="K2030" s="834">
        <v>0</v>
      </c>
      <c r="L2030" s="834">
        <v>1740336.26</v>
      </c>
    </row>
    <row r="2033" spans="1:12" x14ac:dyDescent="0.2">
      <c r="A2033" s="831" t="s">
        <v>2830</v>
      </c>
      <c r="C2033" s="831" t="s">
        <v>2831</v>
      </c>
    </row>
    <row r="2034" spans="1:12" x14ac:dyDescent="0.2">
      <c r="A2034" s="832" t="s">
        <v>2273</v>
      </c>
      <c r="B2034" s="832" t="s">
        <v>515</v>
      </c>
      <c r="F2034" s="833">
        <v>0</v>
      </c>
      <c r="G2034" s="833">
        <v>2235000</v>
      </c>
      <c r="H2034" s="833">
        <v>2235000</v>
      </c>
      <c r="I2034" s="833">
        <v>0</v>
      </c>
      <c r="J2034" s="833">
        <v>0</v>
      </c>
      <c r="K2034" s="833">
        <v>0</v>
      </c>
      <c r="L2034" s="833">
        <v>2235000</v>
      </c>
    </row>
    <row r="2035" spans="1:12" x14ac:dyDescent="0.2">
      <c r="E2035" s="829" t="s">
        <v>2244</v>
      </c>
      <c r="F2035" s="834">
        <v>0</v>
      </c>
      <c r="G2035" s="834">
        <v>2235000</v>
      </c>
      <c r="H2035" s="834">
        <v>2235000</v>
      </c>
      <c r="I2035" s="834">
        <v>0</v>
      </c>
      <c r="J2035" s="834">
        <v>0</v>
      </c>
      <c r="K2035" s="834">
        <v>0</v>
      </c>
      <c r="L2035" s="834">
        <v>2235000</v>
      </c>
    </row>
    <row r="2038" spans="1:12" x14ac:dyDescent="0.2">
      <c r="A2038" s="831" t="s">
        <v>2832</v>
      </c>
      <c r="C2038" s="831" t="s">
        <v>2833</v>
      </c>
    </row>
    <row r="2039" spans="1:12" x14ac:dyDescent="0.2">
      <c r="A2039" s="832" t="s">
        <v>2273</v>
      </c>
      <c r="B2039" s="832" t="s">
        <v>515</v>
      </c>
      <c r="F2039" s="833">
        <v>0</v>
      </c>
      <c r="G2039" s="833">
        <v>1012783</v>
      </c>
      <c r="H2039" s="833">
        <v>1012783</v>
      </c>
      <c r="I2039" s="833">
        <v>0</v>
      </c>
      <c r="J2039" s="833">
        <v>0</v>
      </c>
      <c r="K2039" s="833">
        <v>0</v>
      </c>
      <c r="L2039" s="833">
        <v>1012783</v>
      </c>
    </row>
    <row r="2040" spans="1:12" x14ac:dyDescent="0.2">
      <c r="E2040" s="829" t="s">
        <v>2244</v>
      </c>
      <c r="F2040" s="834">
        <v>0</v>
      </c>
      <c r="G2040" s="834">
        <v>1012783</v>
      </c>
      <c r="H2040" s="834">
        <v>1012783</v>
      </c>
      <c r="I2040" s="834">
        <v>0</v>
      </c>
      <c r="J2040" s="834">
        <v>0</v>
      </c>
      <c r="K2040" s="834">
        <v>0</v>
      </c>
      <c r="L2040" s="834">
        <v>1012783</v>
      </c>
    </row>
    <row r="2043" spans="1:12" x14ac:dyDescent="0.2">
      <c r="A2043" s="831" t="s">
        <v>2834</v>
      </c>
      <c r="C2043" s="831" t="s">
        <v>2835</v>
      </c>
    </row>
    <row r="2044" spans="1:12" x14ac:dyDescent="0.2">
      <c r="A2044" s="832" t="s">
        <v>2273</v>
      </c>
      <c r="B2044" s="832" t="s">
        <v>515</v>
      </c>
      <c r="F2044" s="833">
        <v>0</v>
      </c>
      <c r="G2044" s="833">
        <v>657024.96</v>
      </c>
      <c r="H2044" s="833">
        <v>657024.96</v>
      </c>
      <c r="I2044" s="833">
        <v>0</v>
      </c>
      <c r="J2044" s="833">
        <v>0</v>
      </c>
      <c r="K2044" s="833">
        <v>0</v>
      </c>
      <c r="L2044" s="833">
        <v>657024.96</v>
      </c>
    </row>
    <row r="2045" spans="1:12" x14ac:dyDescent="0.2">
      <c r="E2045" s="829" t="s">
        <v>2244</v>
      </c>
      <c r="F2045" s="834">
        <v>0</v>
      </c>
      <c r="G2045" s="834">
        <v>657024.96</v>
      </c>
      <c r="H2045" s="834">
        <v>657024.96</v>
      </c>
      <c r="I2045" s="834">
        <v>0</v>
      </c>
      <c r="J2045" s="834">
        <v>0</v>
      </c>
      <c r="K2045" s="834">
        <v>0</v>
      </c>
      <c r="L2045" s="834">
        <v>657024.96</v>
      </c>
    </row>
    <row r="2048" spans="1:12" x14ac:dyDescent="0.2">
      <c r="A2048" s="831" t="s">
        <v>2836</v>
      </c>
      <c r="C2048" s="831" t="s">
        <v>2837</v>
      </c>
    </row>
    <row r="2049" spans="1:12" x14ac:dyDescent="0.2">
      <c r="A2049" s="832" t="s">
        <v>2273</v>
      </c>
      <c r="B2049" s="832" t="s">
        <v>515</v>
      </c>
      <c r="F2049" s="833">
        <v>0</v>
      </c>
      <c r="G2049" s="833">
        <v>590000</v>
      </c>
      <c r="H2049" s="833">
        <v>590000</v>
      </c>
      <c r="I2049" s="833">
        <v>0</v>
      </c>
      <c r="J2049" s="833">
        <v>0</v>
      </c>
      <c r="K2049" s="833">
        <v>0</v>
      </c>
      <c r="L2049" s="833">
        <v>590000</v>
      </c>
    </row>
    <row r="2050" spans="1:12" x14ac:dyDescent="0.2">
      <c r="E2050" s="829" t="s">
        <v>2244</v>
      </c>
      <c r="F2050" s="834">
        <v>0</v>
      </c>
      <c r="G2050" s="834">
        <v>590000</v>
      </c>
      <c r="H2050" s="834">
        <v>590000</v>
      </c>
      <c r="I2050" s="834">
        <v>0</v>
      </c>
      <c r="J2050" s="834">
        <v>0</v>
      </c>
      <c r="K2050" s="834">
        <v>0</v>
      </c>
      <c r="L2050" s="834">
        <v>590000</v>
      </c>
    </row>
    <row r="2053" spans="1:12" x14ac:dyDescent="0.2">
      <c r="A2053" s="831" t="s">
        <v>2838</v>
      </c>
      <c r="C2053" s="831" t="s">
        <v>2839</v>
      </c>
    </row>
    <row r="2054" spans="1:12" x14ac:dyDescent="0.2">
      <c r="A2054" s="832" t="s">
        <v>2273</v>
      </c>
      <c r="B2054" s="832" t="s">
        <v>515</v>
      </c>
      <c r="F2054" s="833">
        <v>0</v>
      </c>
      <c r="G2054" s="833">
        <v>2150000</v>
      </c>
      <c r="H2054" s="833">
        <v>2150000</v>
      </c>
      <c r="I2054" s="833">
        <v>0</v>
      </c>
      <c r="J2054" s="833">
        <v>0</v>
      </c>
      <c r="K2054" s="833">
        <v>0</v>
      </c>
      <c r="L2054" s="833">
        <v>2150000</v>
      </c>
    </row>
    <row r="2055" spans="1:12" x14ac:dyDescent="0.2">
      <c r="E2055" s="829" t="s">
        <v>2244</v>
      </c>
      <c r="F2055" s="834">
        <v>0</v>
      </c>
      <c r="G2055" s="834">
        <v>2150000</v>
      </c>
      <c r="H2055" s="834">
        <v>2150000</v>
      </c>
      <c r="I2055" s="834">
        <v>0</v>
      </c>
      <c r="J2055" s="834">
        <v>0</v>
      </c>
      <c r="K2055" s="834">
        <v>0</v>
      </c>
      <c r="L2055" s="834">
        <v>2150000</v>
      </c>
    </row>
    <row r="2058" spans="1:12" x14ac:dyDescent="0.2">
      <c r="A2058" s="831" t="s">
        <v>2840</v>
      </c>
      <c r="C2058" s="831" t="s">
        <v>2841</v>
      </c>
    </row>
    <row r="2059" spans="1:12" x14ac:dyDescent="0.2">
      <c r="A2059" s="832" t="s">
        <v>2273</v>
      </c>
      <c r="B2059" s="832" t="s">
        <v>515</v>
      </c>
      <c r="F2059" s="833">
        <v>0</v>
      </c>
      <c r="G2059" s="833">
        <v>810000</v>
      </c>
      <c r="H2059" s="833">
        <v>810000</v>
      </c>
      <c r="I2059" s="833">
        <v>0</v>
      </c>
      <c r="J2059" s="833">
        <v>0</v>
      </c>
      <c r="K2059" s="833">
        <v>0</v>
      </c>
      <c r="L2059" s="833">
        <v>810000</v>
      </c>
    </row>
    <row r="2060" spans="1:12" x14ac:dyDescent="0.2">
      <c r="E2060" s="829" t="s">
        <v>2244</v>
      </c>
      <c r="F2060" s="834">
        <v>0</v>
      </c>
      <c r="G2060" s="834">
        <v>810000</v>
      </c>
      <c r="H2060" s="834">
        <v>810000</v>
      </c>
      <c r="I2060" s="834">
        <v>0</v>
      </c>
      <c r="J2060" s="834">
        <v>0</v>
      </c>
      <c r="K2060" s="834">
        <v>0</v>
      </c>
      <c r="L2060" s="834">
        <v>810000</v>
      </c>
    </row>
    <row r="2063" spans="1:12" x14ac:dyDescent="0.2">
      <c r="A2063" s="831" t="s">
        <v>2842</v>
      </c>
      <c r="C2063" s="831" t="s">
        <v>2843</v>
      </c>
    </row>
    <row r="2064" spans="1:12" x14ac:dyDescent="0.2">
      <c r="A2064" s="832" t="s">
        <v>2273</v>
      </c>
      <c r="B2064" s="832" t="s">
        <v>515</v>
      </c>
      <c r="F2064" s="833">
        <v>0</v>
      </c>
      <c r="G2064" s="833">
        <v>731285</v>
      </c>
      <c r="H2064" s="833">
        <v>731285</v>
      </c>
      <c r="I2064" s="833">
        <v>0</v>
      </c>
      <c r="J2064" s="833">
        <v>0</v>
      </c>
      <c r="K2064" s="833">
        <v>0</v>
      </c>
      <c r="L2064" s="833">
        <v>731285</v>
      </c>
    </row>
    <row r="2065" spans="1:12" x14ac:dyDescent="0.2">
      <c r="E2065" s="829" t="s">
        <v>2244</v>
      </c>
      <c r="F2065" s="834">
        <v>0</v>
      </c>
      <c r="G2065" s="834">
        <v>731285</v>
      </c>
      <c r="H2065" s="834">
        <v>731285</v>
      </c>
      <c r="I2065" s="834">
        <v>0</v>
      </c>
      <c r="J2065" s="834">
        <v>0</v>
      </c>
      <c r="K2065" s="834">
        <v>0</v>
      </c>
      <c r="L2065" s="834">
        <v>731285</v>
      </c>
    </row>
    <row r="2068" spans="1:12" x14ac:dyDescent="0.2">
      <c r="A2068" s="831" t="s">
        <v>2844</v>
      </c>
      <c r="C2068" s="831" t="s">
        <v>2845</v>
      </c>
    </row>
    <row r="2069" spans="1:12" x14ac:dyDescent="0.2">
      <c r="A2069" s="832" t="s">
        <v>2273</v>
      </c>
      <c r="B2069" s="832" t="s">
        <v>515</v>
      </c>
      <c r="F2069" s="833">
        <v>0</v>
      </c>
      <c r="G2069" s="833">
        <v>753490</v>
      </c>
      <c r="H2069" s="833">
        <v>753490</v>
      </c>
      <c r="I2069" s="833">
        <v>0</v>
      </c>
      <c r="J2069" s="833">
        <v>0</v>
      </c>
      <c r="K2069" s="833">
        <v>0</v>
      </c>
      <c r="L2069" s="833">
        <v>753490</v>
      </c>
    </row>
    <row r="2070" spans="1:12" x14ac:dyDescent="0.2">
      <c r="E2070" s="829" t="s">
        <v>2244</v>
      </c>
      <c r="F2070" s="834">
        <v>0</v>
      </c>
      <c r="G2070" s="834">
        <v>753490</v>
      </c>
      <c r="H2070" s="834">
        <v>753490</v>
      </c>
      <c r="I2070" s="834">
        <v>0</v>
      </c>
      <c r="J2070" s="834">
        <v>0</v>
      </c>
      <c r="K2070" s="834">
        <v>0</v>
      </c>
      <c r="L2070" s="834">
        <v>753490</v>
      </c>
    </row>
    <row r="2073" spans="1:12" x14ac:dyDescent="0.2">
      <c r="A2073" s="831" t="s">
        <v>2846</v>
      </c>
      <c r="C2073" s="831" t="s">
        <v>2847</v>
      </c>
    </row>
    <row r="2074" spans="1:12" x14ac:dyDescent="0.2">
      <c r="A2074" s="832" t="s">
        <v>2273</v>
      </c>
      <c r="B2074" s="832" t="s">
        <v>515</v>
      </c>
      <c r="F2074" s="833">
        <v>0</v>
      </c>
      <c r="G2074" s="833">
        <v>1700000</v>
      </c>
      <c r="H2074" s="833">
        <v>1700000</v>
      </c>
      <c r="I2074" s="833">
        <v>0</v>
      </c>
      <c r="J2074" s="833">
        <v>0</v>
      </c>
      <c r="K2074" s="833">
        <v>0</v>
      </c>
      <c r="L2074" s="833">
        <v>1700000</v>
      </c>
    </row>
    <row r="2075" spans="1:12" x14ac:dyDescent="0.2">
      <c r="E2075" s="829" t="s">
        <v>2244</v>
      </c>
      <c r="F2075" s="834">
        <v>0</v>
      </c>
      <c r="G2075" s="834">
        <v>1700000</v>
      </c>
      <c r="H2075" s="834">
        <v>1700000</v>
      </c>
      <c r="I2075" s="834">
        <v>0</v>
      </c>
      <c r="J2075" s="834">
        <v>0</v>
      </c>
      <c r="K2075" s="834">
        <v>0</v>
      </c>
      <c r="L2075" s="834">
        <v>1700000</v>
      </c>
    </row>
    <row r="2078" spans="1:12" x14ac:dyDescent="0.2">
      <c r="A2078" s="831" t="s">
        <v>2848</v>
      </c>
      <c r="C2078" s="831" t="s">
        <v>2849</v>
      </c>
    </row>
    <row r="2079" spans="1:12" x14ac:dyDescent="0.2">
      <c r="A2079" s="832" t="s">
        <v>2273</v>
      </c>
      <c r="B2079" s="832" t="s">
        <v>515</v>
      </c>
      <c r="F2079" s="833">
        <v>0</v>
      </c>
      <c r="G2079" s="833">
        <v>104562.3</v>
      </c>
      <c r="H2079" s="833">
        <v>104562.3</v>
      </c>
      <c r="I2079" s="833">
        <v>0</v>
      </c>
      <c r="J2079" s="833">
        <v>0</v>
      </c>
      <c r="K2079" s="833">
        <v>0</v>
      </c>
      <c r="L2079" s="833">
        <v>104562.3</v>
      </c>
    </row>
    <row r="2080" spans="1:12" x14ac:dyDescent="0.2">
      <c r="E2080" s="829" t="s">
        <v>2244</v>
      </c>
      <c r="F2080" s="834">
        <v>0</v>
      </c>
      <c r="G2080" s="834">
        <v>104562.3</v>
      </c>
      <c r="H2080" s="834">
        <v>104562.3</v>
      </c>
      <c r="I2080" s="834">
        <v>0</v>
      </c>
      <c r="J2080" s="834">
        <v>0</v>
      </c>
      <c r="K2080" s="834">
        <v>0</v>
      </c>
      <c r="L2080" s="834">
        <v>104562.3</v>
      </c>
    </row>
    <row r="2083" spans="1:12" x14ac:dyDescent="0.2">
      <c r="A2083" s="831" t="s">
        <v>2850</v>
      </c>
      <c r="C2083" s="831" t="s">
        <v>2851</v>
      </c>
    </row>
    <row r="2084" spans="1:12" x14ac:dyDescent="0.2">
      <c r="A2084" s="832" t="s">
        <v>2246</v>
      </c>
      <c r="B2084" s="832" t="s">
        <v>462</v>
      </c>
      <c r="F2084" s="833">
        <v>0</v>
      </c>
      <c r="G2084" s="833">
        <v>245952.68</v>
      </c>
      <c r="H2084" s="833">
        <v>245952.68</v>
      </c>
      <c r="I2084" s="833">
        <v>0</v>
      </c>
      <c r="J2084" s="833">
        <v>0</v>
      </c>
      <c r="K2084" s="833">
        <v>0</v>
      </c>
      <c r="L2084" s="833">
        <v>245952.68</v>
      </c>
    </row>
    <row r="2085" spans="1:12" x14ac:dyDescent="0.2">
      <c r="E2085" s="829" t="s">
        <v>2244</v>
      </c>
      <c r="F2085" s="834">
        <v>0</v>
      </c>
      <c r="G2085" s="834">
        <v>245952.68</v>
      </c>
      <c r="H2085" s="834">
        <v>245952.68</v>
      </c>
      <c r="I2085" s="834">
        <v>0</v>
      </c>
      <c r="J2085" s="834">
        <v>0</v>
      </c>
      <c r="K2085" s="834">
        <v>0</v>
      </c>
      <c r="L2085" s="834">
        <v>245952.68</v>
      </c>
    </row>
    <row r="2088" spans="1:12" x14ac:dyDescent="0.2">
      <c r="A2088" s="831" t="s">
        <v>2852</v>
      </c>
      <c r="C2088" s="831" t="s">
        <v>2853</v>
      </c>
    </row>
    <row r="2089" spans="1:12" x14ac:dyDescent="0.2">
      <c r="A2089" s="832" t="s">
        <v>2246</v>
      </c>
      <c r="B2089" s="832" t="s">
        <v>462</v>
      </c>
      <c r="F2089" s="833">
        <v>0</v>
      </c>
      <c r="G2089" s="833">
        <v>296701.06</v>
      </c>
      <c r="H2089" s="833">
        <v>296701.06</v>
      </c>
      <c r="I2089" s="833">
        <v>0</v>
      </c>
      <c r="J2089" s="833">
        <v>0</v>
      </c>
      <c r="K2089" s="833">
        <v>0</v>
      </c>
      <c r="L2089" s="833">
        <v>296701.06</v>
      </c>
    </row>
    <row r="2090" spans="1:12" x14ac:dyDescent="0.2">
      <c r="E2090" s="829" t="s">
        <v>2244</v>
      </c>
      <c r="F2090" s="834">
        <v>0</v>
      </c>
      <c r="G2090" s="834">
        <v>296701.06</v>
      </c>
      <c r="H2090" s="834">
        <v>296701.06</v>
      </c>
      <c r="I2090" s="834">
        <v>0</v>
      </c>
      <c r="J2090" s="834">
        <v>0</v>
      </c>
      <c r="K2090" s="834">
        <v>0</v>
      </c>
      <c r="L2090" s="834">
        <v>296701.06</v>
      </c>
    </row>
    <row r="2093" spans="1:12" x14ac:dyDescent="0.2">
      <c r="A2093" s="831" t="s">
        <v>2854</v>
      </c>
      <c r="C2093" s="831" t="s">
        <v>2855</v>
      </c>
    </row>
    <row r="2094" spans="1:12" x14ac:dyDescent="0.2">
      <c r="A2094" s="832" t="s">
        <v>2273</v>
      </c>
      <c r="B2094" s="832" t="s">
        <v>515</v>
      </c>
      <c r="F2094" s="833">
        <v>0</v>
      </c>
      <c r="G2094" s="833">
        <v>253261.03</v>
      </c>
      <c r="H2094" s="833">
        <v>253261.03</v>
      </c>
      <c r="I2094" s="833">
        <v>0</v>
      </c>
      <c r="J2094" s="833">
        <v>0</v>
      </c>
      <c r="K2094" s="833">
        <v>0</v>
      </c>
      <c r="L2094" s="833">
        <v>253261.03</v>
      </c>
    </row>
    <row r="2095" spans="1:12" x14ac:dyDescent="0.2">
      <c r="E2095" s="829" t="s">
        <v>2244</v>
      </c>
      <c r="F2095" s="834">
        <v>0</v>
      </c>
      <c r="G2095" s="834">
        <v>253261.03</v>
      </c>
      <c r="H2095" s="834">
        <v>253261.03</v>
      </c>
      <c r="I2095" s="834">
        <v>0</v>
      </c>
      <c r="J2095" s="834">
        <v>0</v>
      </c>
      <c r="K2095" s="834">
        <v>0</v>
      </c>
      <c r="L2095" s="834">
        <v>253261.03</v>
      </c>
    </row>
    <row r="2098" spans="1:12" x14ac:dyDescent="0.2">
      <c r="A2098" s="831" t="s">
        <v>2856</v>
      </c>
      <c r="C2098" s="831" t="s">
        <v>2857</v>
      </c>
    </row>
    <row r="2099" spans="1:12" x14ac:dyDescent="0.2">
      <c r="A2099" s="832" t="s">
        <v>2273</v>
      </c>
      <c r="B2099" s="832" t="s">
        <v>515</v>
      </c>
      <c r="F2099" s="833">
        <v>0</v>
      </c>
      <c r="G2099" s="833">
        <v>350000</v>
      </c>
      <c r="H2099" s="833">
        <v>350000</v>
      </c>
      <c r="I2099" s="833">
        <v>0</v>
      </c>
      <c r="J2099" s="833">
        <v>0</v>
      </c>
      <c r="K2099" s="833">
        <v>0</v>
      </c>
      <c r="L2099" s="833">
        <v>350000</v>
      </c>
    </row>
    <row r="2100" spans="1:12" x14ac:dyDescent="0.2">
      <c r="E2100" s="829" t="s">
        <v>2244</v>
      </c>
      <c r="F2100" s="834">
        <v>0</v>
      </c>
      <c r="G2100" s="834">
        <v>350000</v>
      </c>
      <c r="H2100" s="834">
        <v>350000</v>
      </c>
      <c r="I2100" s="834">
        <v>0</v>
      </c>
      <c r="J2100" s="834">
        <v>0</v>
      </c>
      <c r="K2100" s="834">
        <v>0</v>
      </c>
      <c r="L2100" s="834">
        <v>350000</v>
      </c>
    </row>
    <row r="2103" spans="1:12" x14ac:dyDescent="0.2">
      <c r="A2103" s="831" t="s">
        <v>2858</v>
      </c>
      <c r="C2103" s="831" t="s">
        <v>2859</v>
      </c>
    </row>
    <row r="2104" spans="1:12" x14ac:dyDescent="0.2">
      <c r="A2104" s="832" t="s">
        <v>2273</v>
      </c>
      <c r="B2104" s="832" t="s">
        <v>515</v>
      </c>
      <c r="F2104" s="833">
        <v>0</v>
      </c>
      <c r="G2104" s="833">
        <v>63669</v>
      </c>
      <c r="H2104" s="833">
        <v>63669</v>
      </c>
      <c r="I2104" s="833">
        <v>0</v>
      </c>
      <c r="J2104" s="833">
        <v>0</v>
      </c>
      <c r="K2104" s="833">
        <v>0</v>
      </c>
      <c r="L2104" s="833">
        <v>63669</v>
      </c>
    </row>
    <row r="2105" spans="1:12" x14ac:dyDescent="0.2">
      <c r="E2105" s="829" t="s">
        <v>2244</v>
      </c>
      <c r="F2105" s="834">
        <v>0</v>
      </c>
      <c r="G2105" s="834">
        <v>63669</v>
      </c>
      <c r="H2105" s="834">
        <v>63669</v>
      </c>
      <c r="I2105" s="834">
        <v>0</v>
      </c>
      <c r="J2105" s="834">
        <v>0</v>
      </c>
      <c r="K2105" s="834">
        <v>0</v>
      </c>
      <c r="L2105" s="834">
        <v>63669</v>
      </c>
    </row>
    <row r="2108" spans="1:12" x14ac:dyDescent="0.2">
      <c r="A2108" s="831" t="s">
        <v>2860</v>
      </c>
      <c r="C2108" s="831" t="s">
        <v>2861</v>
      </c>
    </row>
    <row r="2109" spans="1:12" x14ac:dyDescent="0.2">
      <c r="A2109" s="832" t="s">
        <v>2273</v>
      </c>
      <c r="B2109" s="832" t="s">
        <v>515</v>
      </c>
      <c r="F2109" s="833">
        <v>0</v>
      </c>
      <c r="G2109" s="833">
        <v>87958.36</v>
      </c>
      <c r="H2109" s="833">
        <v>87958.36</v>
      </c>
      <c r="I2109" s="833">
        <v>0</v>
      </c>
      <c r="J2109" s="833">
        <v>0</v>
      </c>
      <c r="K2109" s="833">
        <v>0</v>
      </c>
      <c r="L2109" s="833">
        <v>87958.36</v>
      </c>
    </row>
    <row r="2110" spans="1:12" x14ac:dyDescent="0.2">
      <c r="E2110" s="829" t="s">
        <v>2244</v>
      </c>
      <c r="F2110" s="834">
        <v>0</v>
      </c>
      <c r="G2110" s="834">
        <v>87958.36</v>
      </c>
      <c r="H2110" s="834">
        <v>87958.36</v>
      </c>
      <c r="I2110" s="834">
        <v>0</v>
      </c>
      <c r="J2110" s="834">
        <v>0</v>
      </c>
      <c r="K2110" s="834">
        <v>0</v>
      </c>
      <c r="L2110" s="834">
        <v>87958.36</v>
      </c>
    </row>
    <row r="2113" spans="1:12" x14ac:dyDescent="0.2">
      <c r="A2113" s="831" t="s">
        <v>2862</v>
      </c>
      <c r="C2113" s="831" t="s">
        <v>2863</v>
      </c>
    </row>
    <row r="2114" spans="1:12" x14ac:dyDescent="0.2">
      <c r="A2114" s="832" t="s">
        <v>2273</v>
      </c>
      <c r="B2114" s="832" t="s">
        <v>515</v>
      </c>
      <c r="F2114" s="833">
        <v>0</v>
      </c>
      <c r="G2114" s="833">
        <v>91750.41</v>
      </c>
      <c r="H2114" s="833">
        <v>91750.41</v>
      </c>
      <c r="I2114" s="833">
        <v>0</v>
      </c>
      <c r="J2114" s="833">
        <v>0</v>
      </c>
      <c r="K2114" s="833">
        <v>0</v>
      </c>
      <c r="L2114" s="833">
        <v>91750.41</v>
      </c>
    </row>
    <row r="2115" spans="1:12" x14ac:dyDescent="0.2">
      <c r="E2115" s="829" t="s">
        <v>2244</v>
      </c>
      <c r="F2115" s="834">
        <v>0</v>
      </c>
      <c r="G2115" s="834">
        <v>91750.41</v>
      </c>
      <c r="H2115" s="834">
        <v>91750.41</v>
      </c>
      <c r="I2115" s="834">
        <v>0</v>
      </c>
      <c r="J2115" s="834">
        <v>0</v>
      </c>
      <c r="K2115" s="834">
        <v>0</v>
      </c>
      <c r="L2115" s="834">
        <v>91750.41</v>
      </c>
    </row>
    <row r="2118" spans="1:12" x14ac:dyDescent="0.2">
      <c r="A2118" s="831" t="s">
        <v>2864</v>
      </c>
      <c r="C2118" s="831" t="s">
        <v>2865</v>
      </c>
    </row>
    <row r="2119" spans="1:12" x14ac:dyDescent="0.2">
      <c r="A2119" s="832" t="s">
        <v>2273</v>
      </c>
      <c r="B2119" s="832" t="s">
        <v>515</v>
      </c>
      <c r="F2119" s="833">
        <v>0</v>
      </c>
      <c r="G2119" s="833">
        <v>427027.4</v>
      </c>
      <c r="H2119" s="833">
        <v>427027.4</v>
      </c>
      <c r="I2119" s="833">
        <v>0</v>
      </c>
      <c r="J2119" s="833">
        <v>0</v>
      </c>
      <c r="K2119" s="833">
        <v>0</v>
      </c>
      <c r="L2119" s="833">
        <v>427027.4</v>
      </c>
    </row>
    <row r="2120" spans="1:12" x14ac:dyDescent="0.2">
      <c r="E2120" s="829" t="s">
        <v>2244</v>
      </c>
      <c r="F2120" s="834">
        <v>0</v>
      </c>
      <c r="G2120" s="834">
        <v>427027.4</v>
      </c>
      <c r="H2120" s="834">
        <v>427027.4</v>
      </c>
      <c r="I2120" s="834">
        <v>0</v>
      </c>
      <c r="J2120" s="834">
        <v>0</v>
      </c>
      <c r="K2120" s="834">
        <v>0</v>
      </c>
      <c r="L2120" s="834">
        <v>427027.4</v>
      </c>
    </row>
    <row r="2123" spans="1:12" x14ac:dyDescent="0.2">
      <c r="A2123" s="831" t="s">
        <v>2866</v>
      </c>
      <c r="C2123" s="831" t="s">
        <v>2867</v>
      </c>
    </row>
    <row r="2124" spans="1:12" x14ac:dyDescent="0.2">
      <c r="A2124" s="832" t="s">
        <v>2273</v>
      </c>
      <c r="B2124" s="832" t="s">
        <v>515</v>
      </c>
      <c r="F2124" s="833">
        <v>0</v>
      </c>
      <c r="G2124" s="833">
        <v>81391</v>
      </c>
      <c r="H2124" s="833">
        <v>81391</v>
      </c>
      <c r="I2124" s="833">
        <v>0</v>
      </c>
      <c r="J2124" s="833">
        <v>0</v>
      </c>
      <c r="K2124" s="833">
        <v>0</v>
      </c>
      <c r="L2124" s="833">
        <v>81391</v>
      </c>
    </row>
    <row r="2125" spans="1:12" x14ac:dyDescent="0.2">
      <c r="E2125" s="829" t="s">
        <v>2244</v>
      </c>
      <c r="F2125" s="834">
        <v>0</v>
      </c>
      <c r="G2125" s="834">
        <v>81391</v>
      </c>
      <c r="H2125" s="834">
        <v>81391</v>
      </c>
      <c r="I2125" s="834">
        <v>0</v>
      </c>
      <c r="J2125" s="834">
        <v>0</v>
      </c>
      <c r="K2125" s="834">
        <v>0</v>
      </c>
      <c r="L2125" s="834">
        <v>81391</v>
      </c>
    </row>
    <row r="2128" spans="1:12" x14ac:dyDescent="0.2">
      <c r="A2128" s="831" t="s">
        <v>2868</v>
      </c>
      <c r="C2128" s="831" t="s">
        <v>2869</v>
      </c>
    </row>
    <row r="2129" spans="1:12" x14ac:dyDescent="0.2">
      <c r="A2129" s="832" t="s">
        <v>2273</v>
      </c>
      <c r="B2129" s="832" t="s">
        <v>515</v>
      </c>
      <c r="F2129" s="833">
        <v>0</v>
      </c>
      <c r="G2129" s="833">
        <v>300000</v>
      </c>
      <c r="H2129" s="833">
        <v>300000</v>
      </c>
      <c r="I2129" s="833">
        <v>0</v>
      </c>
      <c r="J2129" s="833">
        <v>0</v>
      </c>
      <c r="K2129" s="833">
        <v>0</v>
      </c>
      <c r="L2129" s="833">
        <v>300000</v>
      </c>
    </row>
    <row r="2130" spans="1:12" x14ac:dyDescent="0.2">
      <c r="E2130" s="829" t="s">
        <v>2244</v>
      </c>
      <c r="F2130" s="834">
        <v>0</v>
      </c>
      <c r="G2130" s="834">
        <v>300000</v>
      </c>
      <c r="H2130" s="834">
        <v>300000</v>
      </c>
      <c r="I2130" s="834">
        <v>0</v>
      </c>
      <c r="J2130" s="834">
        <v>0</v>
      </c>
      <c r="K2130" s="834">
        <v>0</v>
      </c>
      <c r="L2130" s="834">
        <v>300000</v>
      </c>
    </row>
    <row r="2133" spans="1:12" x14ac:dyDescent="0.2">
      <c r="A2133" s="831" t="s">
        <v>2870</v>
      </c>
      <c r="C2133" s="831" t="s">
        <v>2871</v>
      </c>
    </row>
    <row r="2134" spans="1:12" x14ac:dyDescent="0.2">
      <c r="A2134" s="832" t="s">
        <v>2246</v>
      </c>
      <c r="B2134" s="832" t="s">
        <v>462</v>
      </c>
      <c r="F2134" s="833">
        <v>0</v>
      </c>
      <c r="G2134" s="833">
        <v>124385.49</v>
      </c>
      <c r="H2134" s="833">
        <v>124385.49</v>
      </c>
      <c r="I2134" s="833">
        <v>0</v>
      </c>
      <c r="J2134" s="833">
        <v>0</v>
      </c>
      <c r="K2134" s="833">
        <v>0</v>
      </c>
      <c r="L2134" s="833">
        <v>124385.49</v>
      </c>
    </row>
    <row r="2135" spans="1:12" x14ac:dyDescent="0.2">
      <c r="E2135" s="829" t="s">
        <v>2244</v>
      </c>
      <c r="F2135" s="834">
        <v>0</v>
      </c>
      <c r="G2135" s="834">
        <v>124385.49</v>
      </c>
      <c r="H2135" s="834">
        <v>124385.49</v>
      </c>
      <c r="I2135" s="834">
        <v>0</v>
      </c>
      <c r="J2135" s="834">
        <v>0</v>
      </c>
      <c r="K2135" s="834">
        <v>0</v>
      </c>
      <c r="L2135" s="834">
        <v>124385.49</v>
      </c>
    </row>
    <row r="2138" spans="1:12" x14ac:dyDescent="0.2">
      <c r="A2138" s="831" t="s">
        <v>2872</v>
      </c>
      <c r="C2138" s="831" t="s">
        <v>2873</v>
      </c>
    </row>
    <row r="2139" spans="1:12" x14ac:dyDescent="0.2">
      <c r="A2139" s="832" t="s">
        <v>2273</v>
      </c>
      <c r="B2139" s="832" t="s">
        <v>515</v>
      </c>
      <c r="F2139" s="833">
        <v>0</v>
      </c>
      <c r="G2139" s="833">
        <v>322270.27</v>
      </c>
      <c r="H2139" s="833">
        <v>322270.27</v>
      </c>
      <c r="I2139" s="833">
        <v>0</v>
      </c>
      <c r="J2139" s="833">
        <v>0</v>
      </c>
      <c r="K2139" s="833">
        <v>0</v>
      </c>
      <c r="L2139" s="833">
        <v>322270.27</v>
      </c>
    </row>
    <row r="2140" spans="1:12" x14ac:dyDescent="0.2">
      <c r="E2140" s="829" t="s">
        <v>2244</v>
      </c>
      <c r="F2140" s="834">
        <v>0</v>
      </c>
      <c r="G2140" s="834">
        <v>322270.27</v>
      </c>
      <c r="H2140" s="834">
        <v>322270.27</v>
      </c>
      <c r="I2140" s="834">
        <v>0</v>
      </c>
      <c r="J2140" s="834">
        <v>0</v>
      </c>
      <c r="K2140" s="834">
        <v>0</v>
      </c>
      <c r="L2140" s="834">
        <v>322270.27</v>
      </c>
    </row>
    <row r="2143" spans="1:12" x14ac:dyDescent="0.2">
      <c r="A2143" s="831" t="s">
        <v>2874</v>
      </c>
      <c r="C2143" s="831" t="s">
        <v>2875</v>
      </c>
    </row>
    <row r="2144" spans="1:12" x14ac:dyDescent="0.2">
      <c r="A2144" s="832" t="s">
        <v>2273</v>
      </c>
      <c r="B2144" s="832" t="s">
        <v>515</v>
      </c>
      <c r="F2144" s="833">
        <v>0</v>
      </c>
      <c r="G2144" s="833">
        <v>3794640.77</v>
      </c>
      <c r="H2144" s="833">
        <v>3794640.77</v>
      </c>
      <c r="I2144" s="833">
        <v>0</v>
      </c>
      <c r="J2144" s="833">
        <v>0</v>
      </c>
      <c r="K2144" s="833">
        <v>0</v>
      </c>
      <c r="L2144" s="833">
        <v>3794640.77</v>
      </c>
    </row>
    <row r="2145" spans="1:12" x14ac:dyDescent="0.2">
      <c r="E2145" s="829" t="s">
        <v>2244</v>
      </c>
      <c r="F2145" s="834">
        <v>0</v>
      </c>
      <c r="G2145" s="834">
        <v>3794640.77</v>
      </c>
      <c r="H2145" s="834">
        <v>3794640.77</v>
      </c>
      <c r="I2145" s="834">
        <v>0</v>
      </c>
      <c r="J2145" s="834">
        <v>0</v>
      </c>
      <c r="K2145" s="834">
        <v>0</v>
      </c>
      <c r="L2145" s="834">
        <v>3794640.77</v>
      </c>
    </row>
    <row r="2148" spans="1:12" x14ac:dyDescent="0.2">
      <c r="A2148" s="831" t="s">
        <v>2876</v>
      </c>
      <c r="C2148" s="831" t="s">
        <v>2877</v>
      </c>
    </row>
    <row r="2149" spans="1:12" x14ac:dyDescent="0.2">
      <c r="A2149" s="832" t="s">
        <v>2378</v>
      </c>
      <c r="B2149" s="832" t="s">
        <v>463</v>
      </c>
      <c r="F2149" s="833">
        <v>0</v>
      </c>
      <c r="G2149" s="833">
        <v>8700000</v>
      </c>
      <c r="H2149" s="833">
        <v>8700000</v>
      </c>
      <c r="I2149" s="833">
        <v>8700000</v>
      </c>
      <c r="J2149" s="833">
        <v>8700000</v>
      </c>
      <c r="K2149" s="833">
        <v>8700000</v>
      </c>
      <c r="L2149" s="833">
        <v>0</v>
      </c>
    </row>
    <row r="2150" spans="1:12" x14ac:dyDescent="0.2">
      <c r="E2150" s="829" t="s">
        <v>2244</v>
      </c>
      <c r="F2150" s="834">
        <v>0</v>
      </c>
      <c r="G2150" s="834">
        <v>8700000</v>
      </c>
      <c r="H2150" s="834">
        <v>8700000</v>
      </c>
      <c r="I2150" s="834">
        <v>8700000</v>
      </c>
      <c r="J2150" s="834">
        <v>8700000</v>
      </c>
      <c r="K2150" s="834">
        <v>8700000</v>
      </c>
      <c r="L2150" s="834">
        <v>0</v>
      </c>
    </row>
    <row r="2153" spans="1:12" x14ac:dyDescent="0.2">
      <c r="A2153" s="831" t="s">
        <v>2878</v>
      </c>
      <c r="C2153" s="831" t="s">
        <v>2879</v>
      </c>
    </row>
    <row r="2154" spans="1:12" x14ac:dyDescent="0.2">
      <c r="A2154" s="832" t="s">
        <v>2378</v>
      </c>
      <c r="B2154" s="832" t="s">
        <v>463</v>
      </c>
      <c r="F2154" s="833">
        <v>0</v>
      </c>
      <c r="G2154" s="833">
        <v>850000</v>
      </c>
      <c r="H2154" s="833">
        <v>850000</v>
      </c>
      <c r="I2154" s="833">
        <v>850000</v>
      </c>
      <c r="J2154" s="833">
        <v>850000</v>
      </c>
      <c r="K2154" s="833">
        <v>850000</v>
      </c>
      <c r="L2154" s="833">
        <v>0</v>
      </c>
    </row>
    <row r="2155" spans="1:12" x14ac:dyDescent="0.2">
      <c r="E2155" s="829" t="s">
        <v>2244</v>
      </c>
      <c r="F2155" s="834">
        <v>0</v>
      </c>
      <c r="G2155" s="834">
        <v>850000</v>
      </c>
      <c r="H2155" s="834">
        <v>850000</v>
      </c>
      <c r="I2155" s="834">
        <v>850000</v>
      </c>
      <c r="J2155" s="834">
        <v>850000</v>
      </c>
      <c r="K2155" s="834">
        <v>850000</v>
      </c>
      <c r="L2155" s="834">
        <v>0</v>
      </c>
    </row>
    <row r="2158" spans="1:12" x14ac:dyDescent="0.2">
      <c r="A2158" s="831" t="s">
        <v>2880</v>
      </c>
      <c r="C2158" s="831" t="s">
        <v>2881</v>
      </c>
    </row>
    <row r="2159" spans="1:12" x14ac:dyDescent="0.2">
      <c r="A2159" s="832" t="s">
        <v>2273</v>
      </c>
      <c r="B2159" s="832" t="s">
        <v>515</v>
      </c>
      <c r="F2159" s="833">
        <v>0</v>
      </c>
      <c r="G2159" s="833">
        <v>1500000</v>
      </c>
      <c r="H2159" s="833">
        <v>1500000</v>
      </c>
      <c r="I2159" s="833">
        <v>0</v>
      </c>
      <c r="J2159" s="833">
        <v>0</v>
      </c>
      <c r="K2159" s="833">
        <v>0</v>
      </c>
      <c r="L2159" s="833">
        <v>1500000</v>
      </c>
    </row>
    <row r="2160" spans="1:12" x14ac:dyDescent="0.2">
      <c r="E2160" s="829" t="s">
        <v>2244</v>
      </c>
      <c r="F2160" s="834">
        <v>0</v>
      </c>
      <c r="G2160" s="834">
        <v>1500000</v>
      </c>
      <c r="H2160" s="834">
        <v>1500000</v>
      </c>
      <c r="I2160" s="834">
        <v>0</v>
      </c>
      <c r="J2160" s="834">
        <v>0</v>
      </c>
      <c r="K2160" s="834">
        <v>0</v>
      </c>
      <c r="L2160" s="834">
        <v>1500000</v>
      </c>
    </row>
    <row r="2163" spans="1:12" x14ac:dyDescent="0.2">
      <c r="A2163" s="831" t="s">
        <v>2882</v>
      </c>
      <c r="C2163" s="831" t="s">
        <v>2883</v>
      </c>
    </row>
    <row r="2164" spans="1:12" x14ac:dyDescent="0.2">
      <c r="A2164" s="832" t="s">
        <v>2378</v>
      </c>
      <c r="B2164" s="832" t="s">
        <v>463</v>
      </c>
      <c r="F2164" s="833">
        <v>0</v>
      </c>
      <c r="G2164" s="833">
        <v>4029343.16</v>
      </c>
      <c r="H2164" s="833">
        <v>4029343.16</v>
      </c>
      <c r="I2164" s="833">
        <v>4029343.16</v>
      </c>
      <c r="J2164" s="833">
        <v>4029343.16</v>
      </c>
      <c r="K2164" s="833">
        <v>4029343.16</v>
      </c>
      <c r="L2164" s="833">
        <v>0</v>
      </c>
    </row>
    <row r="2165" spans="1:12" x14ac:dyDescent="0.2">
      <c r="E2165" s="829" t="s">
        <v>2244</v>
      </c>
      <c r="F2165" s="834">
        <v>0</v>
      </c>
      <c r="G2165" s="834">
        <v>4029343.16</v>
      </c>
      <c r="H2165" s="834">
        <v>4029343.16</v>
      </c>
      <c r="I2165" s="834">
        <v>4029343.16</v>
      </c>
      <c r="J2165" s="834">
        <v>4029343.16</v>
      </c>
      <c r="K2165" s="834">
        <v>4029343.16</v>
      </c>
      <c r="L2165" s="834">
        <v>0</v>
      </c>
    </row>
    <row r="2168" spans="1:12" x14ac:dyDescent="0.2">
      <c r="A2168" s="831" t="s">
        <v>2884</v>
      </c>
      <c r="C2168" s="831" t="s">
        <v>2885</v>
      </c>
    </row>
    <row r="2169" spans="1:12" x14ac:dyDescent="0.2">
      <c r="A2169" s="832" t="s">
        <v>2378</v>
      </c>
      <c r="B2169" s="832" t="s">
        <v>463</v>
      </c>
      <c r="F2169" s="833">
        <v>0</v>
      </c>
      <c r="G2169" s="833">
        <v>7300000</v>
      </c>
      <c r="H2169" s="833">
        <v>7300000</v>
      </c>
      <c r="I2169" s="833">
        <v>7300000</v>
      </c>
      <c r="J2169" s="833">
        <v>7300000</v>
      </c>
      <c r="K2169" s="833">
        <v>7300000</v>
      </c>
      <c r="L2169" s="833">
        <v>0</v>
      </c>
    </row>
    <row r="2170" spans="1:12" x14ac:dyDescent="0.2">
      <c r="E2170" s="829" t="s">
        <v>2244</v>
      </c>
      <c r="F2170" s="834">
        <v>0</v>
      </c>
      <c r="G2170" s="834">
        <v>7300000</v>
      </c>
      <c r="H2170" s="834">
        <v>7300000</v>
      </c>
      <c r="I2170" s="834">
        <v>7300000</v>
      </c>
      <c r="J2170" s="834">
        <v>7300000</v>
      </c>
      <c r="K2170" s="834">
        <v>7300000</v>
      </c>
      <c r="L2170" s="834">
        <v>0</v>
      </c>
    </row>
    <row r="2173" spans="1:12" x14ac:dyDescent="0.2">
      <c r="A2173" s="831" t="s">
        <v>2886</v>
      </c>
      <c r="C2173" s="831" t="s">
        <v>2887</v>
      </c>
    </row>
    <row r="2174" spans="1:12" x14ac:dyDescent="0.2">
      <c r="A2174" s="832" t="s">
        <v>2378</v>
      </c>
      <c r="B2174" s="832" t="s">
        <v>463</v>
      </c>
      <c r="F2174" s="833">
        <v>0</v>
      </c>
      <c r="G2174" s="833">
        <v>1810155.49</v>
      </c>
      <c r="H2174" s="833">
        <v>1810155.49</v>
      </c>
      <c r="I2174" s="833">
        <v>1810155.49</v>
      </c>
      <c r="J2174" s="833">
        <v>1810155.49</v>
      </c>
      <c r="K2174" s="833">
        <v>1810155.49</v>
      </c>
      <c r="L2174" s="833">
        <v>0</v>
      </c>
    </row>
    <row r="2175" spans="1:12" x14ac:dyDescent="0.2">
      <c r="E2175" s="829" t="s">
        <v>2244</v>
      </c>
      <c r="F2175" s="834">
        <v>0</v>
      </c>
      <c r="G2175" s="834">
        <v>1810155.49</v>
      </c>
      <c r="H2175" s="834">
        <v>1810155.49</v>
      </c>
      <c r="I2175" s="834">
        <v>1810155.49</v>
      </c>
      <c r="J2175" s="834">
        <v>1810155.49</v>
      </c>
      <c r="K2175" s="834">
        <v>1810155.49</v>
      </c>
      <c r="L2175" s="834">
        <v>0</v>
      </c>
    </row>
    <row r="2178" spans="1:12" x14ac:dyDescent="0.2">
      <c r="A2178" s="831" t="s">
        <v>2888</v>
      </c>
      <c r="C2178" s="831" t="s">
        <v>2889</v>
      </c>
    </row>
    <row r="2179" spans="1:12" x14ac:dyDescent="0.2">
      <c r="A2179" s="832" t="s">
        <v>2378</v>
      </c>
      <c r="B2179" s="832" t="s">
        <v>463</v>
      </c>
      <c r="F2179" s="833">
        <v>0</v>
      </c>
      <c r="G2179" s="833">
        <v>2400127.2599999998</v>
      </c>
      <c r="H2179" s="833">
        <v>2400127.2599999998</v>
      </c>
      <c r="I2179" s="833">
        <v>2400127.2599999998</v>
      </c>
      <c r="J2179" s="833">
        <v>2400127.2599999998</v>
      </c>
      <c r="K2179" s="833">
        <v>2400127.2599999998</v>
      </c>
      <c r="L2179" s="833">
        <v>0</v>
      </c>
    </row>
    <row r="2180" spans="1:12" x14ac:dyDescent="0.2">
      <c r="E2180" s="829" t="s">
        <v>2244</v>
      </c>
      <c r="F2180" s="834">
        <v>0</v>
      </c>
      <c r="G2180" s="834">
        <v>2400127.2599999998</v>
      </c>
      <c r="H2180" s="834">
        <v>2400127.2599999998</v>
      </c>
      <c r="I2180" s="834">
        <v>2400127.2599999998</v>
      </c>
      <c r="J2180" s="834">
        <v>2400127.2599999998</v>
      </c>
      <c r="K2180" s="834">
        <v>2400127.2599999998</v>
      </c>
      <c r="L2180" s="834">
        <v>0</v>
      </c>
    </row>
    <row r="2183" spans="1:12" x14ac:dyDescent="0.2">
      <c r="A2183" s="831" t="s">
        <v>2890</v>
      </c>
      <c r="C2183" s="831" t="s">
        <v>2891</v>
      </c>
    </row>
    <row r="2184" spans="1:12" x14ac:dyDescent="0.2">
      <c r="A2184" s="832" t="s">
        <v>2273</v>
      </c>
      <c r="B2184" s="832" t="s">
        <v>515</v>
      </c>
      <c r="F2184" s="833">
        <v>0</v>
      </c>
      <c r="G2184" s="833">
        <v>20000000</v>
      </c>
      <c r="H2184" s="833">
        <v>20000000</v>
      </c>
      <c r="I2184" s="833">
        <v>0</v>
      </c>
      <c r="J2184" s="833">
        <v>0</v>
      </c>
      <c r="K2184" s="833">
        <v>0</v>
      </c>
      <c r="L2184" s="833">
        <v>20000000</v>
      </c>
    </row>
    <row r="2185" spans="1:12" x14ac:dyDescent="0.2">
      <c r="E2185" s="829" t="s">
        <v>2244</v>
      </c>
      <c r="F2185" s="834">
        <v>0</v>
      </c>
      <c r="G2185" s="834">
        <v>20000000</v>
      </c>
      <c r="H2185" s="834">
        <v>20000000</v>
      </c>
      <c r="I2185" s="834">
        <v>0</v>
      </c>
      <c r="J2185" s="834">
        <v>0</v>
      </c>
      <c r="K2185" s="834">
        <v>0</v>
      </c>
      <c r="L2185" s="834">
        <v>20000000</v>
      </c>
    </row>
    <row r="2188" spans="1:12" x14ac:dyDescent="0.2">
      <c r="A2188" s="831" t="s">
        <v>2892</v>
      </c>
      <c r="C2188" s="831" t="s">
        <v>2893</v>
      </c>
    </row>
    <row r="2189" spans="1:12" x14ac:dyDescent="0.2">
      <c r="A2189" s="832" t="s">
        <v>2273</v>
      </c>
      <c r="B2189" s="832" t="s">
        <v>515</v>
      </c>
      <c r="F2189" s="833">
        <v>0</v>
      </c>
      <c r="G2189" s="833">
        <v>5000000</v>
      </c>
      <c r="H2189" s="833">
        <v>5000000</v>
      </c>
      <c r="I2189" s="833">
        <v>0</v>
      </c>
      <c r="J2189" s="833">
        <v>0</v>
      </c>
      <c r="K2189" s="833">
        <v>0</v>
      </c>
      <c r="L2189" s="833">
        <v>5000000</v>
      </c>
    </row>
    <row r="2190" spans="1:12" x14ac:dyDescent="0.2">
      <c r="E2190" s="829" t="s">
        <v>2244</v>
      </c>
      <c r="F2190" s="834">
        <v>0</v>
      </c>
      <c r="G2190" s="834">
        <v>5000000</v>
      </c>
      <c r="H2190" s="834">
        <v>5000000</v>
      </c>
      <c r="I2190" s="834">
        <v>0</v>
      </c>
      <c r="J2190" s="834">
        <v>0</v>
      </c>
      <c r="K2190" s="834">
        <v>0</v>
      </c>
      <c r="L2190" s="834">
        <v>5000000</v>
      </c>
    </row>
    <row r="2193" spans="1:12" x14ac:dyDescent="0.2">
      <c r="A2193" s="831" t="s">
        <v>2894</v>
      </c>
      <c r="C2193" s="831" t="s">
        <v>2895</v>
      </c>
    </row>
    <row r="2194" spans="1:12" x14ac:dyDescent="0.2">
      <c r="A2194" s="832" t="s">
        <v>2273</v>
      </c>
      <c r="B2194" s="832" t="s">
        <v>515</v>
      </c>
      <c r="F2194" s="833">
        <v>0</v>
      </c>
      <c r="G2194" s="833">
        <v>1000000</v>
      </c>
      <c r="H2194" s="833">
        <v>1000000</v>
      </c>
      <c r="I2194" s="833">
        <v>0</v>
      </c>
      <c r="J2194" s="833">
        <v>0</v>
      </c>
      <c r="K2194" s="833">
        <v>0</v>
      </c>
      <c r="L2194" s="833">
        <v>1000000</v>
      </c>
    </row>
    <row r="2195" spans="1:12" x14ac:dyDescent="0.2">
      <c r="E2195" s="829" t="s">
        <v>2244</v>
      </c>
      <c r="F2195" s="834">
        <v>0</v>
      </c>
      <c r="G2195" s="834">
        <v>1000000</v>
      </c>
      <c r="H2195" s="834">
        <v>1000000</v>
      </c>
      <c r="I2195" s="834">
        <v>0</v>
      </c>
      <c r="J2195" s="834">
        <v>0</v>
      </c>
      <c r="K2195" s="834">
        <v>0</v>
      </c>
      <c r="L2195" s="834">
        <v>1000000</v>
      </c>
    </row>
    <row r="2198" spans="1:12" x14ac:dyDescent="0.2">
      <c r="A2198" s="831" t="s">
        <v>2896</v>
      </c>
      <c r="C2198" s="831" t="s">
        <v>2897</v>
      </c>
    </row>
    <row r="2199" spans="1:12" x14ac:dyDescent="0.2">
      <c r="A2199" s="832" t="s">
        <v>2273</v>
      </c>
      <c r="B2199" s="832" t="s">
        <v>515</v>
      </c>
      <c r="F2199" s="833">
        <v>0</v>
      </c>
      <c r="G2199" s="833">
        <v>1700000</v>
      </c>
      <c r="H2199" s="833">
        <v>1700000</v>
      </c>
      <c r="I2199" s="833">
        <v>0</v>
      </c>
      <c r="J2199" s="833">
        <v>0</v>
      </c>
      <c r="K2199" s="833">
        <v>0</v>
      </c>
      <c r="L2199" s="833">
        <v>1700000</v>
      </c>
    </row>
    <row r="2200" spans="1:12" x14ac:dyDescent="0.2">
      <c r="E2200" s="829" t="s">
        <v>2244</v>
      </c>
      <c r="F2200" s="834">
        <v>0</v>
      </c>
      <c r="G2200" s="834">
        <v>1700000</v>
      </c>
      <c r="H2200" s="834">
        <v>1700000</v>
      </c>
      <c r="I2200" s="834">
        <v>0</v>
      </c>
      <c r="J2200" s="834">
        <v>0</v>
      </c>
      <c r="K2200" s="834">
        <v>0</v>
      </c>
      <c r="L2200" s="834">
        <v>1700000</v>
      </c>
    </row>
    <row r="2203" spans="1:12" x14ac:dyDescent="0.2">
      <c r="A2203" s="831" t="s">
        <v>2898</v>
      </c>
      <c r="C2203" s="831" t="s">
        <v>2899</v>
      </c>
    </row>
    <row r="2204" spans="1:12" x14ac:dyDescent="0.2">
      <c r="A2204" s="832" t="s">
        <v>2378</v>
      </c>
      <c r="B2204" s="832" t="s">
        <v>463</v>
      </c>
      <c r="F2204" s="833">
        <v>0</v>
      </c>
      <c r="G2204" s="833">
        <v>4663199.66</v>
      </c>
      <c r="H2204" s="833">
        <v>4663199.66</v>
      </c>
      <c r="I2204" s="833">
        <v>4663199.66</v>
      </c>
      <c r="J2204" s="833">
        <v>4663199.66</v>
      </c>
      <c r="K2204" s="833">
        <v>4663199.66</v>
      </c>
      <c r="L2204" s="833">
        <v>0</v>
      </c>
    </row>
    <row r="2205" spans="1:12" x14ac:dyDescent="0.2">
      <c r="E2205" s="829" t="s">
        <v>2244</v>
      </c>
      <c r="F2205" s="834">
        <v>0</v>
      </c>
      <c r="G2205" s="834">
        <v>4663199.66</v>
      </c>
      <c r="H2205" s="834">
        <v>4663199.66</v>
      </c>
      <c r="I2205" s="834">
        <v>4663199.66</v>
      </c>
      <c r="J2205" s="834">
        <v>4663199.66</v>
      </c>
      <c r="K2205" s="834">
        <v>4663199.66</v>
      </c>
      <c r="L2205" s="834">
        <v>0</v>
      </c>
    </row>
    <row r="2208" spans="1:12" x14ac:dyDescent="0.2">
      <c r="A2208" s="831" t="s">
        <v>2900</v>
      </c>
      <c r="C2208" s="831" t="s">
        <v>2901</v>
      </c>
    </row>
    <row r="2209" spans="1:12" x14ac:dyDescent="0.2">
      <c r="A2209" s="832" t="s">
        <v>2378</v>
      </c>
      <c r="B2209" s="832" t="s">
        <v>463</v>
      </c>
      <c r="F2209" s="833">
        <v>0</v>
      </c>
      <c r="G2209" s="833">
        <v>4682588.72</v>
      </c>
      <c r="H2209" s="833">
        <v>4682588.72</v>
      </c>
      <c r="I2209" s="833">
        <v>4682588.72</v>
      </c>
      <c r="J2209" s="833">
        <v>4682588.72</v>
      </c>
      <c r="K2209" s="833">
        <v>4682588.72</v>
      </c>
      <c r="L2209" s="833">
        <v>0</v>
      </c>
    </row>
    <row r="2210" spans="1:12" x14ac:dyDescent="0.2">
      <c r="E2210" s="829" t="s">
        <v>2244</v>
      </c>
      <c r="F2210" s="834">
        <v>0</v>
      </c>
      <c r="G2210" s="834">
        <v>4682588.72</v>
      </c>
      <c r="H2210" s="834">
        <v>4682588.72</v>
      </c>
      <c r="I2210" s="834">
        <v>4682588.72</v>
      </c>
      <c r="J2210" s="834">
        <v>4682588.72</v>
      </c>
      <c r="K2210" s="834">
        <v>4682588.72</v>
      </c>
      <c r="L2210" s="834">
        <v>0</v>
      </c>
    </row>
    <row r="2213" spans="1:12" x14ac:dyDescent="0.2">
      <c r="A2213" s="831" t="s">
        <v>2902</v>
      </c>
      <c r="C2213" s="831" t="s">
        <v>2903</v>
      </c>
    </row>
    <row r="2214" spans="1:12" x14ac:dyDescent="0.2">
      <c r="A2214" s="832" t="s">
        <v>2378</v>
      </c>
      <c r="B2214" s="832" t="s">
        <v>463</v>
      </c>
      <c r="F2214" s="833">
        <v>0</v>
      </c>
      <c r="G2214" s="833">
        <v>2088276.63</v>
      </c>
      <c r="H2214" s="833">
        <v>2088276.63</v>
      </c>
      <c r="I2214" s="833">
        <v>2088276.63</v>
      </c>
      <c r="J2214" s="833">
        <v>2088276.63</v>
      </c>
      <c r="K2214" s="833">
        <v>2088276.63</v>
      </c>
      <c r="L2214" s="833">
        <v>0</v>
      </c>
    </row>
    <row r="2215" spans="1:12" x14ac:dyDescent="0.2">
      <c r="E2215" s="829" t="s">
        <v>2244</v>
      </c>
      <c r="F2215" s="834">
        <v>0</v>
      </c>
      <c r="G2215" s="834">
        <v>2088276.63</v>
      </c>
      <c r="H2215" s="834">
        <v>2088276.63</v>
      </c>
      <c r="I2215" s="834">
        <v>2088276.63</v>
      </c>
      <c r="J2215" s="834">
        <v>2088276.63</v>
      </c>
      <c r="K2215" s="834">
        <v>2088276.63</v>
      </c>
      <c r="L2215" s="834">
        <v>0</v>
      </c>
    </row>
    <row r="2218" spans="1:12" x14ac:dyDescent="0.2">
      <c r="A2218" s="831" t="s">
        <v>2904</v>
      </c>
      <c r="C2218" s="831" t="s">
        <v>2905</v>
      </c>
    </row>
    <row r="2219" spans="1:12" x14ac:dyDescent="0.2">
      <c r="A2219" s="832" t="s">
        <v>2378</v>
      </c>
      <c r="B2219" s="832" t="s">
        <v>463</v>
      </c>
      <c r="F2219" s="833">
        <v>0</v>
      </c>
      <c r="G2219" s="833">
        <v>1000000</v>
      </c>
      <c r="H2219" s="833">
        <v>1000000</v>
      </c>
      <c r="I2219" s="833">
        <v>500000</v>
      </c>
      <c r="J2219" s="833">
        <v>500000</v>
      </c>
      <c r="K2219" s="833">
        <v>500000</v>
      </c>
      <c r="L2219" s="833">
        <v>500000</v>
      </c>
    </row>
    <row r="2220" spans="1:12" x14ac:dyDescent="0.2">
      <c r="E2220" s="829" t="s">
        <v>2244</v>
      </c>
      <c r="F2220" s="834">
        <v>0</v>
      </c>
      <c r="G2220" s="834">
        <v>1000000</v>
      </c>
      <c r="H2220" s="834">
        <v>1000000</v>
      </c>
      <c r="I2220" s="834">
        <v>500000</v>
      </c>
      <c r="J2220" s="834">
        <v>500000</v>
      </c>
      <c r="K2220" s="834">
        <v>500000</v>
      </c>
      <c r="L2220" s="834">
        <v>500000</v>
      </c>
    </row>
    <row r="2223" spans="1:12" x14ac:dyDescent="0.2">
      <c r="A2223" s="831" t="s">
        <v>2906</v>
      </c>
      <c r="C2223" s="831" t="s">
        <v>2907</v>
      </c>
    </row>
    <row r="2224" spans="1:12" x14ac:dyDescent="0.2">
      <c r="A2224" s="832" t="s">
        <v>2308</v>
      </c>
      <c r="B2224" s="832" t="s">
        <v>457</v>
      </c>
      <c r="F2224" s="833">
        <v>0</v>
      </c>
      <c r="G2224" s="833">
        <v>1350269.41</v>
      </c>
      <c r="H2224" s="833">
        <v>1350269.41</v>
      </c>
      <c r="I2224" s="833">
        <v>1350269.41</v>
      </c>
      <c r="J2224" s="833">
        <v>1350269.41</v>
      </c>
      <c r="K2224" s="833">
        <v>1350269.41</v>
      </c>
      <c r="L2224" s="833">
        <v>0</v>
      </c>
    </row>
    <row r="2225" spans="1:12" x14ac:dyDescent="0.2">
      <c r="E2225" s="829" t="s">
        <v>2244</v>
      </c>
      <c r="F2225" s="834">
        <v>0</v>
      </c>
      <c r="G2225" s="834">
        <v>1350269.41</v>
      </c>
      <c r="H2225" s="834">
        <v>1350269.41</v>
      </c>
      <c r="I2225" s="834">
        <v>1350269.41</v>
      </c>
      <c r="J2225" s="834">
        <v>1350269.41</v>
      </c>
      <c r="K2225" s="834">
        <v>1350269.41</v>
      </c>
      <c r="L2225" s="834">
        <v>0</v>
      </c>
    </row>
    <row r="2228" spans="1:12" x14ac:dyDescent="0.2">
      <c r="A2228" s="831" t="s">
        <v>2908</v>
      </c>
      <c r="C2228" s="831" t="s">
        <v>2909</v>
      </c>
    </row>
    <row r="2229" spans="1:12" x14ac:dyDescent="0.2">
      <c r="A2229" s="832" t="s">
        <v>2246</v>
      </c>
      <c r="B2229" s="832" t="s">
        <v>462</v>
      </c>
      <c r="F2229" s="833">
        <v>0</v>
      </c>
      <c r="G2229" s="833">
        <v>228044.02</v>
      </c>
      <c r="H2229" s="833">
        <v>228044.02</v>
      </c>
      <c r="I2229" s="833">
        <v>0</v>
      </c>
      <c r="J2229" s="833">
        <v>0</v>
      </c>
      <c r="K2229" s="833">
        <v>0</v>
      </c>
      <c r="L2229" s="833">
        <v>228044.02</v>
      </c>
    </row>
    <row r="2230" spans="1:12" x14ac:dyDescent="0.2">
      <c r="E2230" s="829" t="s">
        <v>2244</v>
      </c>
      <c r="F2230" s="834">
        <v>0</v>
      </c>
      <c r="G2230" s="834">
        <v>228044.02</v>
      </c>
      <c r="H2230" s="834">
        <v>228044.02</v>
      </c>
      <c r="I2230" s="834">
        <v>0</v>
      </c>
      <c r="J2230" s="834">
        <v>0</v>
      </c>
      <c r="K2230" s="834">
        <v>0</v>
      </c>
      <c r="L2230" s="834">
        <v>228044.02</v>
      </c>
    </row>
    <row r="2233" spans="1:12" x14ac:dyDescent="0.2">
      <c r="A2233" s="831" t="s">
        <v>2910</v>
      </c>
      <c r="C2233" s="831" t="s">
        <v>2911</v>
      </c>
    </row>
    <row r="2234" spans="1:12" x14ac:dyDescent="0.2">
      <c r="A2234" s="832" t="s">
        <v>2337</v>
      </c>
      <c r="B2234" s="832" t="s">
        <v>520</v>
      </c>
      <c r="F2234" s="833">
        <v>0</v>
      </c>
      <c r="G2234" s="833">
        <v>183000</v>
      </c>
      <c r="H2234" s="833">
        <v>183000</v>
      </c>
      <c r="I2234" s="833">
        <v>183000</v>
      </c>
      <c r="J2234" s="833">
        <v>183000</v>
      </c>
      <c r="K2234" s="833">
        <v>183000</v>
      </c>
      <c r="L2234" s="833">
        <v>0</v>
      </c>
    </row>
    <row r="2235" spans="1:12" x14ac:dyDescent="0.2">
      <c r="E2235" s="829" t="s">
        <v>2244</v>
      </c>
      <c r="F2235" s="834">
        <v>0</v>
      </c>
      <c r="G2235" s="834">
        <v>183000</v>
      </c>
      <c r="H2235" s="834">
        <v>183000</v>
      </c>
      <c r="I2235" s="834">
        <v>183000</v>
      </c>
      <c r="J2235" s="834">
        <v>183000</v>
      </c>
      <c r="K2235" s="834">
        <v>183000</v>
      </c>
      <c r="L2235" s="834">
        <v>0</v>
      </c>
    </row>
    <row r="2238" spans="1:12" x14ac:dyDescent="0.2">
      <c r="A2238" s="831" t="s">
        <v>2912</v>
      </c>
      <c r="C2238" s="831" t="s">
        <v>2913</v>
      </c>
    </row>
    <row r="2239" spans="1:12" x14ac:dyDescent="0.2">
      <c r="A2239" s="832" t="s">
        <v>2246</v>
      </c>
      <c r="B2239" s="832" t="s">
        <v>462</v>
      </c>
      <c r="F2239" s="833">
        <v>0</v>
      </c>
      <c r="G2239" s="833">
        <v>12455.26</v>
      </c>
      <c r="H2239" s="833">
        <v>12455.26</v>
      </c>
      <c r="I2239" s="833">
        <v>0</v>
      </c>
      <c r="J2239" s="833">
        <v>0</v>
      </c>
      <c r="K2239" s="833">
        <v>0</v>
      </c>
      <c r="L2239" s="833">
        <v>12455.26</v>
      </c>
    </row>
    <row r="2240" spans="1:12" x14ac:dyDescent="0.2">
      <c r="A2240" s="832" t="s">
        <v>2340</v>
      </c>
      <c r="B2240" s="832" t="s">
        <v>541</v>
      </c>
      <c r="F2240" s="833">
        <v>0</v>
      </c>
      <c r="G2240" s="833">
        <v>9136661.7400000002</v>
      </c>
      <c r="H2240" s="833">
        <v>9136661.7400000002</v>
      </c>
      <c r="I2240" s="833">
        <v>9136661.7400000002</v>
      </c>
      <c r="J2240" s="833">
        <v>9136661.7400000002</v>
      </c>
      <c r="K2240" s="833">
        <v>4572905.43</v>
      </c>
      <c r="L2240" s="833">
        <v>0</v>
      </c>
    </row>
    <row r="2241" spans="1:12" x14ac:dyDescent="0.2">
      <c r="E2241" s="829" t="s">
        <v>2244</v>
      </c>
      <c r="F2241" s="834">
        <v>0</v>
      </c>
      <c r="G2241" s="834">
        <v>9149117</v>
      </c>
      <c r="H2241" s="834">
        <v>9149117</v>
      </c>
      <c r="I2241" s="834">
        <v>9136661.7400000002</v>
      </c>
      <c r="J2241" s="834">
        <v>9136661.7400000002</v>
      </c>
      <c r="K2241" s="834">
        <v>4572905.43</v>
      </c>
      <c r="L2241" s="834">
        <v>12455.26</v>
      </c>
    </row>
    <row r="2244" spans="1:12" x14ac:dyDescent="0.2">
      <c r="A2244" s="831" t="s">
        <v>2914</v>
      </c>
      <c r="C2244" s="831" t="s">
        <v>2915</v>
      </c>
    </row>
    <row r="2245" spans="1:12" x14ac:dyDescent="0.2">
      <c r="A2245" s="832" t="s">
        <v>2257</v>
      </c>
      <c r="B2245" s="832" t="s">
        <v>455</v>
      </c>
      <c r="F2245" s="833">
        <v>0</v>
      </c>
      <c r="G2245" s="833">
        <v>45172361.659999996</v>
      </c>
      <c r="H2245" s="833">
        <v>45172361.659999996</v>
      </c>
      <c r="I2245" s="833">
        <v>7510619.6399999997</v>
      </c>
      <c r="J2245" s="833">
        <v>7510619.6399999997</v>
      </c>
      <c r="K2245" s="833">
        <v>7510619.6399999997</v>
      </c>
      <c r="L2245" s="833">
        <v>37661742.020000003</v>
      </c>
    </row>
    <row r="2246" spans="1:12" x14ac:dyDescent="0.2">
      <c r="A2246" s="832" t="s">
        <v>2246</v>
      </c>
      <c r="B2246" s="832" t="s">
        <v>462</v>
      </c>
      <c r="F2246" s="833">
        <v>0</v>
      </c>
      <c r="G2246" s="833">
        <v>6245.34</v>
      </c>
      <c r="H2246" s="833">
        <v>6245.34</v>
      </c>
      <c r="I2246" s="833">
        <v>0</v>
      </c>
      <c r="J2246" s="833">
        <v>0</v>
      </c>
      <c r="K2246" s="833">
        <v>0</v>
      </c>
      <c r="L2246" s="833">
        <v>6245.34</v>
      </c>
    </row>
    <row r="2247" spans="1:12" x14ac:dyDescent="0.2">
      <c r="E2247" s="829" t="s">
        <v>2244</v>
      </c>
      <c r="F2247" s="834">
        <v>0</v>
      </c>
      <c r="G2247" s="834">
        <v>45178607</v>
      </c>
      <c r="H2247" s="834">
        <v>45178607</v>
      </c>
      <c r="I2247" s="834">
        <v>7510619.6399999997</v>
      </c>
      <c r="J2247" s="834">
        <v>7510619.6399999997</v>
      </c>
      <c r="K2247" s="834">
        <v>7510619.6399999997</v>
      </c>
      <c r="L2247" s="834">
        <v>37667987.359999999</v>
      </c>
    </row>
    <row r="2250" spans="1:12" x14ac:dyDescent="0.2">
      <c r="A2250" s="831" t="s">
        <v>2916</v>
      </c>
      <c r="C2250" s="831" t="s">
        <v>2917</v>
      </c>
    </row>
    <row r="2251" spans="1:12" x14ac:dyDescent="0.2">
      <c r="A2251" s="832" t="s">
        <v>2306</v>
      </c>
      <c r="B2251" s="832" t="s">
        <v>453</v>
      </c>
      <c r="F2251" s="833">
        <v>0</v>
      </c>
      <c r="G2251" s="833">
        <v>13982531.310000001</v>
      </c>
      <c r="H2251" s="833">
        <v>13982531.310000001</v>
      </c>
      <c r="I2251" s="833">
        <v>13982531.310000001</v>
      </c>
      <c r="J2251" s="833">
        <v>13982531.310000001</v>
      </c>
      <c r="K2251" s="833">
        <v>13982531.310000001</v>
      </c>
      <c r="L2251" s="833">
        <v>0</v>
      </c>
    </row>
    <row r="2252" spans="1:12" x14ac:dyDescent="0.2">
      <c r="A2252" s="832" t="s">
        <v>2246</v>
      </c>
      <c r="B2252" s="832" t="s">
        <v>462</v>
      </c>
      <c r="F2252" s="833">
        <v>0</v>
      </c>
      <c r="G2252" s="833">
        <v>17715.169999999998</v>
      </c>
      <c r="H2252" s="833">
        <v>17715.169999999998</v>
      </c>
      <c r="I2252" s="833">
        <v>0</v>
      </c>
      <c r="J2252" s="833">
        <v>0</v>
      </c>
      <c r="K2252" s="833">
        <v>0</v>
      </c>
      <c r="L2252" s="833">
        <v>17715.169999999998</v>
      </c>
    </row>
    <row r="2253" spans="1:12" x14ac:dyDescent="0.2">
      <c r="A2253" s="832" t="s">
        <v>2416</v>
      </c>
      <c r="B2253" s="832" t="s">
        <v>483</v>
      </c>
      <c r="F2253" s="833">
        <v>0</v>
      </c>
      <c r="G2253" s="833">
        <v>15999753.4</v>
      </c>
      <c r="H2253" s="833">
        <v>15999753.4</v>
      </c>
      <c r="I2253" s="833">
        <v>15999753.4</v>
      </c>
      <c r="J2253" s="833">
        <v>15999753.4</v>
      </c>
      <c r="K2253" s="833">
        <v>774397.43999999994</v>
      </c>
      <c r="L2253" s="833">
        <v>0</v>
      </c>
    </row>
    <row r="2254" spans="1:12" x14ac:dyDescent="0.2">
      <c r="E2254" s="829" t="s">
        <v>2244</v>
      </c>
      <c r="F2254" s="834">
        <v>0</v>
      </c>
      <c r="G2254" s="834">
        <v>29999999.879999999</v>
      </c>
      <c r="H2254" s="834">
        <v>29999999.879999999</v>
      </c>
      <c r="I2254" s="834">
        <v>29982284.710000001</v>
      </c>
      <c r="J2254" s="834">
        <v>29982284.710000001</v>
      </c>
      <c r="K2254" s="834">
        <v>14756928.75</v>
      </c>
      <c r="L2254" s="834">
        <v>17715.169999999998</v>
      </c>
    </row>
    <row r="2257" spans="1:12" x14ac:dyDescent="0.2">
      <c r="A2257" s="831" t="s">
        <v>2918</v>
      </c>
      <c r="C2257" s="831" t="s">
        <v>2919</v>
      </c>
    </row>
    <row r="2258" spans="1:12" x14ac:dyDescent="0.2">
      <c r="A2258" s="832" t="s">
        <v>2314</v>
      </c>
      <c r="B2258" s="832" t="s">
        <v>468</v>
      </c>
      <c r="F2258" s="833">
        <v>0</v>
      </c>
      <c r="G2258" s="833">
        <v>1957407</v>
      </c>
      <c r="H2258" s="833">
        <v>1957407</v>
      </c>
      <c r="I2258" s="833">
        <v>1954196.74</v>
      </c>
      <c r="J2258" s="833">
        <v>1954196.74</v>
      </c>
      <c r="K2258" s="833">
        <v>1889810</v>
      </c>
      <c r="L2258" s="833">
        <v>3210.26</v>
      </c>
    </row>
    <row r="2259" spans="1:12" x14ac:dyDescent="0.2">
      <c r="E2259" s="829" t="s">
        <v>2244</v>
      </c>
      <c r="F2259" s="834">
        <v>0</v>
      </c>
      <c r="G2259" s="834">
        <v>1957407</v>
      </c>
      <c r="H2259" s="834">
        <v>1957407</v>
      </c>
      <c r="I2259" s="834">
        <v>1954196.74</v>
      </c>
      <c r="J2259" s="834">
        <v>1954196.74</v>
      </c>
      <c r="K2259" s="834">
        <v>1889810</v>
      </c>
      <c r="L2259" s="834">
        <v>3210.26</v>
      </c>
    </row>
    <row r="2262" spans="1:12" x14ac:dyDescent="0.2">
      <c r="A2262" s="831" t="s">
        <v>2920</v>
      </c>
      <c r="C2262" s="831" t="s">
        <v>2921</v>
      </c>
    </row>
    <row r="2263" spans="1:12" x14ac:dyDescent="0.2">
      <c r="A2263" s="832" t="s">
        <v>2426</v>
      </c>
      <c r="B2263" s="832" t="s">
        <v>552</v>
      </c>
      <c r="F2263" s="833">
        <v>0</v>
      </c>
      <c r="G2263" s="833">
        <v>18150000</v>
      </c>
      <c r="H2263" s="833">
        <v>18150000</v>
      </c>
      <c r="I2263" s="833">
        <v>18148466.16</v>
      </c>
      <c r="J2263" s="833">
        <v>18148466.16</v>
      </c>
      <c r="K2263" s="833">
        <v>18148466.16</v>
      </c>
      <c r="L2263" s="833">
        <v>1533.84</v>
      </c>
    </row>
    <row r="2264" spans="1:12" x14ac:dyDescent="0.2">
      <c r="E2264" s="829" t="s">
        <v>2244</v>
      </c>
      <c r="F2264" s="834">
        <v>0</v>
      </c>
      <c r="G2264" s="834">
        <v>18150000</v>
      </c>
      <c r="H2264" s="834">
        <v>18150000</v>
      </c>
      <c r="I2264" s="834">
        <v>18148466.16</v>
      </c>
      <c r="J2264" s="834">
        <v>18148466.16</v>
      </c>
      <c r="K2264" s="834">
        <v>18148466.16</v>
      </c>
      <c r="L2264" s="834">
        <v>1533.84</v>
      </c>
    </row>
    <row r="2267" spans="1:12" x14ac:dyDescent="0.2">
      <c r="A2267" s="831" t="s">
        <v>2922</v>
      </c>
      <c r="C2267" s="831" t="s">
        <v>2923</v>
      </c>
    </row>
    <row r="2268" spans="1:12" x14ac:dyDescent="0.2">
      <c r="A2268" s="832" t="s">
        <v>2284</v>
      </c>
      <c r="B2268" s="832" t="s">
        <v>497</v>
      </c>
      <c r="F2268" s="833">
        <v>0</v>
      </c>
      <c r="G2268" s="833">
        <v>1159899</v>
      </c>
      <c r="H2268" s="833">
        <v>1159899</v>
      </c>
      <c r="I2268" s="833">
        <v>946008.81</v>
      </c>
      <c r="J2268" s="833">
        <v>946008.81</v>
      </c>
      <c r="K2268" s="833">
        <v>946008.81</v>
      </c>
      <c r="L2268" s="833">
        <v>213890.19</v>
      </c>
    </row>
    <row r="2269" spans="1:12" x14ac:dyDescent="0.2">
      <c r="E2269" s="829" t="s">
        <v>2244</v>
      </c>
      <c r="F2269" s="834">
        <v>0</v>
      </c>
      <c r="G2269" s="834">
        <v>1159899</v>
      </c>
      <c r="H2269" s="834">
        <v>1159899</v>
      </c>
      <c r="I2269" s="834">
        <v>946008.81</v>
      </c>
      <c r="J2269" s="834">
        <v>946008.81</v>
      </c>
      <c r="K2269" s="834">
        <v>946008.81</v>
      </c>
      <c r="L2269" s="834">
        <v>213890.19</v>
      </c>
    </row>
    <row r="2272" spans="1:12" x14ac:dyDescent="0.2">
      <c r="A2272" s="831" t="s">
        <v>2924</v>
      </c>
      <c r="C2272" s="831" t="s">
        <v>2923</v>
      </c>
    </row>
    <row r="2273" spans="1:12" x14ac:dyDescent="0.2">
      <c r="A2273" s="832" t="s">
        <v>2284</v>
      </c>
      <c r="B2273" s="832" t="s">
        <v>497</v>
      </c>
      <c r="F2273" s="833">
        <v>380701242</v>
      </c>
      <c r="G2273" s="833">
        <v>26672082.5</v>
      </c>
      <c r="H2273" s="833">
        <v>407373324.5</v>
      </c>
      <c r="I2273" s="833">
        <v>407140006.17000002</v>
      </c>
      <c r="J2273" s="833">
        <v>407140006.17000002</v>
      </c>
      <c r="K2273" s="833">
        <v>403261153.29000002</v>
      </c>
      <c r="L2273" s="833">
        <v>233318.33</v>
      </c>
    </row>
    <row r="2274" spans="1:12" x14ac:dyDescent="0.2">
      <c r="E2274" s="829" t="s">
        <v>2244</v>
      </c>
      <c r="F2274" s="834">
        <v>380701242</v>
      </c>
      <c r="G2274" s="834">
        <v>26672082.5</v>
      </c>
      <c r="H2274" s="834">
        <v>407373324.5</v>
      </c>
      <c r="I2274" s="834">
        <v>407140006.17000002</v>
      </c>
      <c r="J2274" s="834">
        <v>407140006.17000002</v>
      </c>
      <c r="K2274" s="834">
        <v>403261153.29000002</v>
      </c>
      <c r="L2274" s="834">
        <v>233318.33</v>
      </c>
    </row>
    <row r="2277" spans="1:12" x14ac:dyDescent="0.2">
      <c r="A2277" s="831" t="s">
        <v>2925</v>
      </c>
      <c r="C2277" s="831" t="s">
        <v>2926</v>
      </c>
    </row>
    <row r="2278" spans="1:12" x14ac:dyDescent="0.2">
      <c r="A2278" s="832" t="s">
        <v>2404</v>
      </c>
      <c r="B2278" s="832" t="s">
        <v>496</v>
      </c>
      <c r="F2278" s="833">
        <v>0</v>
      </c>
      <c r="G2278" s="833">
        <v>558597.41</v>
      </c>
      <c r="H2278" s="833">
        <v>558597.41</v>
      </c>
      <c r="I2278" s="833">
        <v>558597.41</v>
      </c>
      <c r="J2278" s="833">
        <v>558597.41</v>
      </c>
      <c r="K2278" s="833">
        <v>558597.41</v>
      </c>
      <c r="L2278" s="833">
        <v>0</v>
      </c>
    </row>
    <row r="2279" spans="1:12" x14ac:dyDescent="0.2">
      <c r="E2279" s="829" t="s">
        <v>2244</v>
      </c>
      <c r="F2279" s="834">
        <v>0</v>
      </c>
      <c r="G2279" s="834">
        <v>558597.41</v>
      </c>
      <c r="H2279" s="834">
        <v>558597.41</v>
      </c>
      <c r="I2279" s="834">
        <v>558597.41</v>
      </c>
      <c r="J2279" s="834">
        <v>558597.41</v>
      </c>
      <c r="K2279" s="834">
        <v>558597.41</v>
      </c>
      <c r="L2279" s="834">
        <v>0</v>
      </c>
    </row>
    <row r="2282" spans="1:12" x14ac:dyDescent="0.2">
      <c r="A2282" s="831" t="s">
        <v>2927</v>
      </c>
      <c r="C2282" s="831" t="s">
        <v>2926</v>
      </c>
    </row>
    <row r="2283" spans="1:12" x14ac:dyDescent="0.2">
      <c r="A2283" s="832" t="s">
        <v>2404</v>
      </c>
      <c r="B2283" s="832" t="s">
        <v>496</v>
      </c>
      <c r="F2283" s="833">
        <v>538803586</v>
      </c>
      <c r="G2283" s="833">
        <v>39653646.5</v>
      </c>
      <c r="H2283" s="833">
        <v>578457232.5</v>
      </c>
      <c r="I2283" s="833">
        <v>576961469.5</v>
      </c>
      <c r="J2283" s="833">
        <v>576961469.5</v>
      </c>
      <c r="K2283" s="833">
        <v>573843061.11000001</v>
      </c>
      <c r="L2283" s="833">
        <v>1495763</v>
      </c>
    </row>
    <row r="2284" spans="1:12" x14ac:dyDescent="0.2">
      <c r="E2284" s="829" t="s">
        <v>2244</v>
      </c>
      <c r="F2284" s="834">
        <v>538803586</v>
      </c>
      <c r="G2284" s="834">
        <v>39653646.5</v>
      </c>
      <c r="H2284" s="834">
        <v>578457232.5</v>
      </c>
      <c r="I2284" s="834">
        <v>576961469.5</v>
      </c>
      <c r="J2284" s="834">
        <v>576961469.5</v>
      </c>
      <c r="K2284" s="834">
        <v>573843061.11000001</v>
      </c>
      <c r="L2284" s="834">
        <v>1495763</v>
      </c>
    </row>
    <row r="2287" spans="1:12" x14ac:dyDescent="0.2">
      <c r="A2287" s="831" t="s">
        <v>2928</v>
      </c>
      <c r="C2287" s="831" t="s">
        <v>2929</v>
      </c>
    </row>
    <row r="2288" spans="1:12" x14ac:dyDescent="0.2">
      <c r="A2288" s="832" t="s">
        <v>2284</v>
      </c>
      <c r="B2288" s="832" t="s">
        <v>497</v>
      </c>
      <c r="F2288" s="833">
        <v>0</v>
      </c>
      <c r="G2288" s="833">
        <v>1876285.4</v>
      </c>
      <c r="H2288" s="833">
        <v>1876285.4</v>
      </c>
      <c r="I2288" s="833">
        <v>1876284.18</v>
      </c>
      <c r="J2288" s="833">
        <v>1876284.18</v>
      </c>
      <c r="K2288" s="833">
        <v>1876284.18</v>
      </c>
      <c r="L2288" s="833">
        <v>1.22</v>
      </c>
    </row>
    <row r="2289" spans="1:12" x14ac:dyDescent="0.2">
      <c r="E2289" s="829" t="s">
        <v>2244</v>
      </c>
      <c r="F2289" s="834">
        <v>0</v>
      </c>
      <c r="G2289" s="834">
        <v>1876285.4</v>
      </c>
      <c r="H2289" s="834">
        <v>1876285.4</v>
      </c>
      <c r="I2289" s="834">
        <v>1876284.18</v>
      </c>
      <c r="J2289" s="834">
        <v>1876284.18</v>
      </c>
      <c r="K2289" s="834">
        <v>1876284.18</v>
      </c>
      <c r="L2289" s="834">
        <v>1.22</v>
      </c>
    </row>
    <row r="2292" spans="1:12" x14ac:dyDescent="0.2">
      <c r="A2292" s="831" t="s">
        <v>2930</v>
      </c>
      <c r="C2292" s="831" t="s">
        <v>2931</v>
      </c>
    </row>
    <row r="2293" spans="1:12" x14ac:dyDescent="0.2">
      <c r="A2293" s="832" t="s">
        <v>2266</v>
      </c>
      <c r="B2293" s="832" t="s">
        <v>535</v>
      </c>
      <c r="F2293" s="833">
        <v>79960719</v>
      </c>
      <c r="G2293" s="833">
        <v>2456329</v>
      </c>
      <c r="H2293" s="833">
        <v>82417048</v>
      </c>
      <c r="I2293" s="833">
        <v>82417048</v>
      </c>
      <c r="J2293" s="833">
        <v>82417048</v>
      </c>
      <c r="K2293" s="833">
        <v>82417048</v>
      </c>
      <c r="L2293" s="833">
        <v>0</v>
      </c>
    </row>
    <row r="2294" spans="1:12" x14ac:dyDescent="0.2">
      <c r="E2294" s="829" t="s">
        <v>2244</v>
      </c>
      <c r="F2294" s="834">
        <v>79960719</v>
      </c>
      <c r="G2294" s="834">
        <v>2456329</v>
      </c>
      <c r="H2294" s="834">
        <v>82417048</v>
      </c>
      <c r="I2294" s="834">
        <v>82417048</v>
      </c>
      <c r="J2294" s="834">
        <v>82417048</v>
      </c>
      <c r="K2294" s="834">
        <v>82417048</v>
      </c>
      <c r="L2294" s="834">
        <v>0</v>
      </c>
    </row>
    <row r="2297" spans="1:12" x14ac:dyDescent="0.2">
      <c r="A2297" s="831" t="s">
        <v>2932</v>
      </c>
      <c r="C2297" s="831" t="s">
        <v>2933</v>
      </c>
    </row>
    <row r="2298" spans="1:12" x14ac:dyDescent="0.2">
      <c r="A2298" s="832" t="s">
        <v>2262</v>
      </c>
      <c r="B2298" s="832" t="s">
        <v>530</v>
      </c>
      <c r="F2298" s="833">
        <v>10141457</v>
      </c>
      <c r="G2298" s="833">
        <v>311538</v>
      </c>
      <c r="H2298" s="833">
        <v>10452995</v>
      </c>
      <c r="I2298" s="833">
        <v>10452995</v>
      </c>
      <c r="J2298" s="833">
        <v>10452995</v>
      </c>
      <c r="K2298" s="833">
        <v>10452995</v>
      </c>
      <c r="L2298" s="833">
        <v>0</v>
      </c>
    </row>
    <row r="2299" spans="1:12" x14ac:dyDescent="0.2">
      <c r="E2299" s="829" t="s">
        <v>2244</v>
      </c>
      <c r="F2299" s="834">
        <v>10141457</v>
      </c>
      <c r="G2299" s="834">
        <v>311538</v>
      </c>
      <c r="H2299" s="834">
        <v>10452995</v>
      </c>
      <c r="I2299" s="834">
        <v>10452995</v>
      </c>
      <c r="J2299" s="834">
        <v>10452995</v>
      </c>
      <c r="K2299" s="834">
        <v>10452995</v>
      </c>
      <c r="L2299" s="834">
        <v>0</v>
      </c>
    </row>
    <row r="2302" spans="1:12" x14ac:dyDescent="0.2">
      <c r="A2302" s="831" t="s">
        <v>2934</v>
      </c>
      <c r="C2302" s="831" t="s">
        <v>531</v>
      </c>
    </row>
    <row r="2303" spans="1:12" x14ac:dyDescent="0.2">
      <c r="A2303" s="832" t="s">
        <v>2263</v>
      </c>
      <c r="B2303" s="832" t="s">
        <v>531</v>
      </c>
      <c r="F2303" s="833">
        <v>0</v>
      </c>
      <c r="G2303" s="833">
        <v>189415.72</v>
      </c>
      <c r="H2303" s="833">
        <v>189415.72</v>
      </c>
      <c r="I2303" s="833">
        <v>189415.72</v>
      </c>
      <c r="J2303" s="833">
        <v>189415.72</v>
      </c>
      <c r="K2303" s="833">
        <v>189415.72</v>
      </c>
      <c r="L2303" s="833">
        <v>0</v>
      </c>
    </row>
    <row r="2304" spans="1:12" x14ac:dyDescent="0.2">
      <c r="E2304" s="829" t="s">
        <v>2244</v>
      </c>
      <c r="F2304" s="834">
        <v>0</v>
      </c>
      <c r="G2304" s="834">
        <v>189415.72</v>
      </c>
      <c r="H2304" s="834">
        <v>189415.72</v>
      </c>
      <c r="I2304" s="834">
        <v>189415.72</v>
      </c>
      <c r="J2304" s="834">
        <v>189415.72</v>
      </c>
      <c r="K2304" s="834">
        <v>189415.72</v>
      </c>
      <c r="L2304" s="834">
        <v>0</v>
      </c>
    </row>
    <row r="2307" spans="1:12" x14ac:dyDescent="0.2">
      <c r="A2307" s="831" t="s">
        <v>2935</v>
      </c>
      <c r="C2307" s="831" t="s">
        <v>531</v>
      </c>
    </row>
    <row r="2308" spans="1:12" x14ac:dyDescent="0.2">
      <c r="A2308" s="832" t="s">
        <v>2263</v>
      </c>
      <c r="B2308" s="832" t="s">
        <v>531</v>
      </c>
      <c r="F2308" s="833">
        <v>12702531</v>
      </c>
      <c r="G2308" s="833">
        <v>390211</v>
      </c>
      <c r="H2308" s="833">
        <v>13092742</v>
      </c>
      <c r="I2308" s="833">
        <v>13092742</v>
      </c>
      <c r="J2308" s="833">
        <v>13092742</v>
      </c>
      <c r="K2308" s="833">
        <v>13092742</v>
      </c>
      <c r="L2308" s="833">
        <v>0</v>
      </c>
    </row>
    <row r="2309" spans="1:12" x14ac:dyDescent="0.2">
      <c r="E2309" s="829" t="s">
        <v>2244</v>
      </c>
      <c r="F2309" s="834">
        <v>12702531</v>
      </c>
      <c r="G2309" s="834">
        <v>390211</v>
      </c>
      <c r="H2309" s="834">
        <v>13092742</v>
      </c>
      <c r="I2309" s="834">
        <v>13092742</v>
      </c>
      <c r="J2309" s="834">
        <v>13092742</v>
      </c>
      <c r="K2309" s="834">
        <v>13092742</v>
      </c>
      <c r="L2309" s="834">
        <v>0</v>
      </c>
    </row>
    <row r="2312" spans="1:12" x14ac:dyDescent="0.2">
      <c r="A2312" s="831" t="s">
        <v>2936</v>
      </c>
      <c r="C2312" s="831" t="s">
        <v>528</v>
      </c>
    </row>
    <row r="2313" spans="1:12" x14ac:dyDescent="0.2">
      <c r="A2313" s="832" t="s">
        <v>2261</v>
      </c>
      <c r="B2313" s="832" t="s">
        <v>528</v>
      </c>
      <c r="F2313" s="833">
        <v>10141457</v>
      </c>
      <c r="G2313" s="833">
        <v>311538</v>
      </c>
      <c r="H2313" s="833">
        <v>10452995</v>
      </c>
      <c r="I2313" s="833">
        <v>10452995</v>
      </c>
      <c r="J2313" s="833">
        <v>10452995</v>
      </c>
      <c r="K2313" s="833">
        <v>10452995</v>
      </c>
      <c r="L2313" s="833">
        <v>0</v>
      </c>
    </row>
    <row r="2314" spans="1:12" x14ac:dyDescent="0.2">
      <c r="E2314" s="829" t="s">
        <v>2244</v>
      </c>
      <c r="F2314" s="834">
        <v>10141457</v>
      </c>
      <c r="G2314" s="834">
        <v>311538</v>
      </c>
      <c r="H2314" s="834">
        <v>10452995</v>
      </c>
      <c r="I2314" s="834">
        <v>10452995</v>
      </c>
      <c r="J2314" s="834">
        <v>10452995</v>
      </c>
      <c r="K2314" s="834">
        <v>10452995</v>
      </c>
      <c r="L2314" s="834">
        <v>0</v>
      </c>
    </row>
    <row r="2317" spans="1:12" x14ac:dyDescent="0.2">
      <c r="A2317" s="831" t="s">
        <v>2937</v>
      </c>
      <c r="C2317" s="831" t="s">
        <v>2938</v>
      </c>
    </row>
    <row r="2318" spans="1:12" x14ac:dyDescent="0.2">
      <c r="A2318" s="832" t="s">
        <v>2405</v>
      </c>
      <c r="B2318" s="832" t="s">
        <v>498</v>
      </c>
      <c r="F2318" s="833">
        <v>170005666</v>
      </c>
      <c r="G2318" s="833">
        <v>11990052</v>
      </c>
      <c r="H2318" s="833">
        <v>181995718</v>
      </c>
      <c r="I2318" s="833">
        <v>181990396.80000001</v>
      </c>
      <c r="J2318" s="833">
        <v>181990396.80000001</v>
      </c>
      <c r="K2318" s="833">
        <v>181990396.80000001</v>
      </c>
      <c r="L2318" s="833">
        <v>5321.2</v>
      </c>
    </row>
    <row r="2319" spans="1:12" x14ac:dyDescent="0.2">
      <c r="E2319" s="829" t="s">
        <v>2244</v>
      </c>
      <c r="F2319" s="834">
        <v>170005666</v>
      </c>
      <c r="G2319" s="834">
        <v>11990052</v>
      </c>
      <c r="H2319" s="834">
        <v>181995718</v>
      </c>
      <c r="I2319" s="834">
        <v>181990396.80000001</v>
      </c>
      <c r="J2319" s="834">
        <v>181990396.80000001</v>
      </c>
      <c r="K2319" s="834">
        <v>181990396.80000001</v>
      </c>
      <c r="L2319" s="834">
        <v>5321.2</v>
      </c>
    </row>
    <row r="2322" spans="1:12" x14ac:dyDescent="0.2">
      <c r="A2322" s="831" t="s">
        <v>2939</v>
      </c>
      <c r="C2322" s="831" t="s">
        <v>2940</v>
      </c>
    </row>
    <row r="2323" spans="1:12" x14ac:dyDescent="0.2">
      <c r="A2323" s="832" t="s">
        <v>2408</v>
      </c>
      <c r="B2323" s="832" t="s">
        <v>537</v>
      </c>
      <c r="F2323" s="833">
        <v>20611756</v>
      </c>
      <c r="G2323" s="833">
        <v>1181196</v>
      </c>
      <c r="H2323" s="833">
        <v>21792952</v>
      </c>
      <c r="I2323" s="833">
        <v>21792656.280000001</v>
      </c>
      <c r="J2323" s="833">
        <v>21792656.280000001</v>
      </c>
      <c r="K2323" s="833">
        <v>20529940.800000001</v>
      </c>
      <c r="L2323" s="833">
        <v>295.72000000000003</v>
      </c>
    </row>
    <row r="2324" spans="1:12" x14ac:dyDescent="0.2">
      <c r="E2324" s="829" t="s">
        <v>2244</v>
      </c>
      <c r="F2324" s="834">
        <v>20611756</v>
      </c>
      <c r="G2324" s="834">
        <v>1181196</v>
      </c>
      <c r="H2324" s="834">
        <v>21792952</v>
      </c>
      <c r="I2324" s="834">
        <v>21792656.280000001</v>
      </c>
      <c r="J2324" s="834">
        <v>21792656.280000001</v>
      </c>
      <c r="K2324" s="834">
        <v>20529940.800000001</v>
      </c>
      <c r="L2324" s="834">
        <v>295.72000000000003</v>
      </c>
    </row>
    <row r="2327" spans="1:12" x14ac:dyDescent="0.2">
      <c r="A2327" s="831" t="s">
        <v>2941</v>
      </c>
      <c r="C2327" s="831" t="s">
        <v>2942</v>
      </c>
    </row>
    <row r="2328" spans="1:12" x14ac:dyDescent="0.2">
      <c r="A2328" s="832" t="s">
        <v>2402</v>
      </c>
      <c r="B2328" s="832" t="s">
        <v>536</v>
      </c>
      <c r="F2328" s="833">
        <v>6668918</v>
      </c>
      <c r="G2328" s="833">
        <v>891117</v>
      </c>
      <c r="H2328" s="833">
        <v>7560035</v>
      </c>
      <c r="I2328" s="833">
        <v>6681200.8399999999</v>
      </c>
      <c r="J2328" s="833">
        <v>6681200.8399999999</v>
      </c>
      <c r="K2328" s="833">
        <v>6667631.7800000003</v>
      </c>
      <c r="L2328" s="833">
        <v>878834.16</v>
      </c>
    </row>
    <row r="2329" spans="1:12" x14ac:dyDescent="0.2">
      <c r="E2329" s="829" t="s">
        <v>2244</v>
      </c>
      <c r="F2329" s="834">
        <v>6668918</v>
      </c>
      <c r="G2329" s="834">
        <v>891117</v>
      </c>
      <c r="H2329" s="834">
        <v>7560035</v>
      </c>
      <c r="I2329" s="834">
        <v>6681200.8399999999</v>
      </c>
      <c r="J2329" s="834">
        <v>6681200.8399999999</v>
      </c>
      <c r="K2329" s="834">
        <v>6667631.7800000003</v>
      </c>
      <c r="L2329" s="834">
        <v>878834.16</v>
      </c>
    </row>
    <row r="2332" spans="1:12" x14ac:dyDescent="0.2">
      <c r="A2332" s="831" t="s">
        <v>2943</v>
      </c>
      <c r="C2332" s="831" t="s">
        <v>532</v>
      </c>
    </row>
    <row r="2333" spans="1:12" x14ac:dyDescent="0.2">
      <c r="A2333" s="832" t="s">
        <v>2369</v>
      </c>
      <c r="B2333" s="832" t="s">
        <v>532</v>
      </c>
      <c r="F2333" s="833">
        <v>21871689</v>
      </c>
      <c r="G2333" s="833">
        <v>671881</v>
      </c>
      <c r="H2333" s="833">
        <v>22543570</v>
      </c>
      <c r="I2333" s="833">
        <v>22543570</v>
      </c>
      <c r="J2333" s="833">
        <v>22543570</v>
      </c>
      <c r="K2333" s="833">
        <v>22543570</v>
      </c>
      <c r="L2333" s="833">
        <v>0</v>
      </c>
    </row>
    <row r="2334" spans="1:12" x14ac:dyDescent="0.2">
      <c r="E2334" s="829" t="s">
        <v>2244</v>
      </c>
      <c r="F2334" s="834">
        <v>21871689</v>
      </c>
      <c r="G2334" s="834">
        <v>671881</v>
      </c>
      <c r="H2334" s="834">
        <v>22543570</v>
      </c>
      <c r="I2334" s="834">
        <v>22543570</v>
      </c>
      <c r="J2334" s="834">
        <v>22543570</v>
      </c>
      <c r="K2334" s="834">
        <v>22543570</v>
      </c>
      <c r="L2334" s="834">
        <v>0</v>
      </c>
    </row>
    <row r="2337" spans="1:12" x14ac:dyDescent="0.2">
      <c r="A2337" s="831" t="s">
        <v>2944</v>
      </c>
      <c r="C2337" s="831" t="s">
        <v>2945</v>
      </c>
    </row>
    <row r="2338" spans="1:12" x14ac:dyDescent="0.2">
      <c r="A2338" s="832" t="s">
        <v>2323</v>
      </c>
      <c r="B2338" s="832" t="s">
        <v>486</v>
      </c>
      <c r="F2338" s="833">
        <v>1003101281</v>
      </c>
      <c r="G2338" s="833">
        <v>59550080</v>
      </c>
      <c r="H2338" s="833">
        <v>1062651361</v>
      </c>
      <c r="I2338" s="833">
        <v>1062651361</v>
      </c>
      <c r="J2338" s="833">
        <v>1062651361</v>
      </c>
      <c r="K2338" s="833">
        <v>1062651361</v>
      </c>
      <c r="L2338" s="833">
        <v>0</v>
      </c>
    </row>
    <row r="2339" spans="1:12" x14ac:dyDescent="0.2">
      <c r="E2339" s="829" t="s">
        <v>2244</v>
      </c>
      <c r="F2339" s="834">
        <v>1003101281</v>
      </c>
      <c r="G2339" s="834">
        <v>59550080</v>
      </c>
      <c r="H2339" s="834">
        <v>1062651361</v>
      </c>
      <c r="I2339" s="834">
        <v>1062651361</v>
      </c>
      <c r="J2339" s="834">
        <v>1062651361</v>
      </c>
      <c r="K2339" s="834">
        <v>1062651361</v>
      </c>
      <c r="L2339" s="834">
        <v>0</v>
      </c>
    </row>
    <row r="2342" spans="1:12" x14ac:dyDescent="0.2">
      <c r="A2342" s="831" t="s">
        <v>2946</v>
      </c>
      <c r="C2342" s="831" t="s">
        <v>533</v>
      </c>
    </row>
    <row r="2343" spans="1:12" x14ac:dyDescent="0.2">
      <c r="A2343" s="832" t="s">
        <v>2264</v>
      </c>
      <c r="B2343" s="832" t="s">
        <v>533</v>
      </c>
      <c r="F2343" s="833">
        <v>85078196</v>
      </c>
      <c r="G2343" s="833">
        <v>2613535</v>
      </c>
      <c r="H2343" s="833">
        <v>87691731</v>
      </c>
      <c r="I2343" s="833">
        <v>87691731</v>
      </c>
      <c r="J2343" s="833">
        <v>87691731</v>
      </c>
      <c r="K2343" s="833">
        <v>87691731</v>
      </c>
      <c r="L2343" s="833">
        <v>0</v>
      </c>
    </row>
    <row r="2344" spans="1:12" x14ac:dyDescent="0.2">
      <c r="E2344" s="829" t="s">
        <v>2244</v>
      </c>
      <c r="F2344" s="834">
        <v>85078196</v>
      </c>
      <c r="G2344" s="834">
        <v>2613535</v>
      </c>
      <c r="H2344" s="834">
        <v>87691731</v>
      </c>
      <c r="I2344" s="834">
        <v>87691731</v>
      </c>
      <c r="J2344" s="834">
        <v>87691731</v>
      </c>
      <c r="K2344" s="834">
        <v>87691731</v>
      </c>
      <c r="L2344" s="834">
        <v>0</v>
      </c>
    </row>
    <row r="2347" spans="1:12" x14ac:dyDescent="0.2">
      <c r="A2347" s="831" t="s">
        <v>2947</v>
      </c>
      <c r="C2347" s="831" t="s">
        <v>534</v>
      </c>
    </row>
    <row r="2348" spans="1:12" x14ac:dyDescent="0.2">
      <c r="A2348" s="832" t="s">
        <v>2265</v>
      </c>
      <c r="B2348" s="832" t="s">
        <v>534</v>
      </c>
      <c r="F2348" s="833">
        <v>9623001</v>
      </c>
      <c r="G2348" s="833">
        <v>295611</v>
      </c>
      <c r="H2348" s="833">
        <v>9918612</v>
      </c>
      <c r="I2348" s="833">
        <v>9918612</v>
      </c>
      <c r="J2348" s="833">
        <v>9918612</v>
      </c>
      <c r="K2348" s="833">
        <v>9918612</v>
      </c>
      <c r="L2348" s="833">
        <v>0</v>
      </c>
    </row>
    <row r="2349" spans="1:12" x14ac:dyDescent="0.2">
      <c r="E2349" s="829" t="s">
        <v>2244</v>
      </c>
      <c r="F2349" s="834">
        <v>9623001</v>
      </c>
      <c r="G2349" s="834">
        <v>295611</v>
      </c>
      <c r="H2349" s="834">
        <v>9918612</v>
      </c>
      <c r="I2349" s="834">
        <v>9918612</v>
      </c>
      <c r="J2349" s="834">
        <v>9918612</v>
      </c>
      <c r="K2349" s="834">
        <v>9918612</v>
      </c>
      <c r="L2349" s="834">
        <v>0</v>
      </c>
    </row>
    <row r="2352" spans="1:12" x14ac:dyDescent="0.2">
      <c r="A2352" s="831" t="s">
        <v>2948</v>
      </c>
      <c r="C2352" s="831" t="s">
        <v>2949</v>
      </c>
    </row>
    <row r="2353" spans="1:12" x14ac:dyDescent="0.2">
      <c r="A2353" s="832" t="s">
        <v>2410</v>
      </c>
      <c r="B2353" s="832" t="s">
        <v>551</v>
      </c>
      <c r="F2353" s="833">
        <v>0</v>
      </c>
      <c r="G2353" s="833">
        <v>3516946</v>
      </c>
      <c r="H2353" s="833">
        <v>3516946</v>
      </c>
      <c r="I2353" s="833">
        <v>3512070.43</v>
      </c>
      <c r="J2353" s="833">
        <v>3512070.43</v>
      </c>
      <c r="K2353" s="833">
        <v>3364859.41</v>
      </c>
      <c r="L2353" s="833">
        <v>4875.57</v>
      </c>
    </row>
    <row r="2354" spans="1:12" x14ac:dyDescent="0.2">
      <c r="E2354" s="829" t="s">
        <v>2244</v>
      </c>
      <c r="F2354" s="834">
        <v>0</v>
      </c>
      <c r="G2354" s="834">
        <v>3516946</v>
      </c>
      <c r="H2354" s="834">
        <v>3516946</v>
      </c>
      <c r="I2354" s="834">
        <v>3512070.43</v>
      </c>
      <c r="J2354" s="834">
        <v>3512070.43</v>
      </c>
      <c r="K2354" s="834">
        <v>3364859.41</v>
      </c>
      <c r="L2354" s="834">
        <v>4875.57</v>
      </c>
    </row>
    <row r="2357" spans="1:12" x14ac:dyDescent="0.2">
      <c r="A2357" s="831" t="s">
        <v>2950</v>
      </c>
      <c r="C2357" s="831" t="s">
        <v>2951</v>
      </c>
    </row>
    <row r="2358" spans="1:12" x14ac:dyDescent="0.2">
      <c r="A2358" s="832" t="s">
        <v>2266</v>
      </c>
      <c r="B2358" s="832" t="s">
        <v>535</v>
      </c>
      <c r="F2358" s="833">
        <v>0</v>
      </c>
      <c r="G2358" s="833">
        <v>617685.69999999995</v>
      </c>
      <c r="H2358" s="833">
        <v>617685.69999999995</v>
      </c>
      <c r="I2358" s="833">
        <v>617685.69999999995</v>
      </c>
      <c r="J2358" s="833">
        <v>617685.69999999995</v>
      </c>
      <c r="K2358" s="833">
        <v>617685.69999999995</v>
      </c>
      <c r="L2358" s="833">
        <v>0</v>
      </c>
    </row>
    <row r="2359" spans="1:12" x14ac:dyDescent="0.2">
      <c r="E2359" s="829" t="s">
        <v>2244</v>
      </c>
      <c r="F2359" s="834">
        <v>0</v>
      </c>
      <c r="G2359" s="834">
        <v>617685.69999999995</v>
      </c>
      <c r="H2359" s="834">
        <v>617685.69999999995</v>
      </c>
      <c r="I2359" s="834">
        <v>617685.69999999995</v>
      </c>
      <c r="J2359" s="834">
        <v>617685.69999999995</v>
      </c>
      <c r="K2359" s="834">
        <v>617685.69999999995</v>
      </c>
      <c r="L2359" s="834">
        <v>0</v>
      </c>
    </row>
    <row r="2362" spans="1:12" x14ac:dyDescent="0.2">
      <c r="A2362" s="831" t="s">
        <v>2952</v>
      </c>
      <c r="C2362" s="831" t="s">
        <v>2953</v>
      </c>
    </row>
    <row r="2363" spans="1:12" x14ac:dyDescent="0.2">
      <c r="A2363" s="832" t="s">
        <v>2264</v>
      </c>
      <c r="B2363" s="832" t="s">
        <v>533</v>
      </c>
      <c r="F2363" s="833">
        <v>0</v>
      </c>
      <c r="G2363" s="833">
        <v>479428.29</v>
      </c>
      <c r="H2363" s="833">
        <v>479428.29</v>
      </c>
      <c r="I2363" s="833">
        <v>479428.29</v>
      </c>
      <c r="J2363" s="833">
        <v>479428.29</v>
      </c>
      <c r="K2363" s="833">
        <v>479428.29</v>
      </c>
      <c r="L2363" s="833">
        <v>0</v>
      </c>
    </row>
    <row r="2364" spans="1:12" x14ac:dyDescent="0.2">
      <c r="E2364" s="829" t="s">
        <v>2244</v>
      </c>
      <c r="F2364" s="834">
        <v>0</v>
      </c>
      <c r="G2364" s="834">
        <v>479428.29</v>
      </c>
      <c r="H2364" s="834">
        <v>479428.29</v>
      </c>
      <c r="I2364" s="834">
        <v>479428.29</v>
      </c>
      <c r="J2364" s="834">
        <v>479428.29</v>
      </c>
      <c r="K2364" s="834">
        <v>479428.29</v>
      </c>
      <c r="L2364" s="834">
        <v>0</v>
      </c>
    </row>
    <row r="2367" spans="1:12" x14ac:dyDescent="0.2">
      <c r="A2367" s="831" t="s">
        <v>2954</v>
      </c>
      <c r="C2367" s="831" t="s">
        <v>2955</v>
      </c>
    </row>
    <row r="2368" spans="1:12" x14ac:dyDescent="0.2">
      <c r="A2368" s="832" t="s">
        <v>2263</v>
      </c>
      <c r="B2368" s="832" t="s">
        <v>531</v>
      </c>
      <c r="F2368" s="833">
        <v>0</v>
      </c>
      <c r="G2368" s="833">
        <v>54176.32</v>
      </c>
      <c r="H2368" s="833">
        <v>54176.32</v>
      </c>
      <c r="I2368" s="833">
        <v>54176.32</v>
      </c>
      <c r="J2368" s="833">
        <v>54176.32</v>
      </c>
      <c r="K2368" s="833">
        <v>54176.32</v>
      </c>
      <c r="L2368" s="833">
        <v>0</v>
      </c>
    </row>
    <row r="2369" spans="1:12" x14ac:dyDescent="0.2">
      <c r="E2369" s="829" t="s">
        <v>2244</v>
      </c>
      <c r="F2369" s="834">
        <v>0</v>
      </c>
      <c r="G2369" s="834">
        <v>54176.32</v>
      </c>
      <c r="H2369" s="834">
        <v>54176.32</v>
      </c>
      <c r="I2369" s="834">
        <v>54176.32</v>
      </c>
      <c r="J2369" s="834">
        <v>54176.32</v>
      </c>
      <c r="K2369" s="834">
        <v>54176.32</v>
      </c>
      <c r="L2369" s="834">
        <v>0</v>
      </c>
    </row>
    <row r="2372" spans="1:12" x14ac:dyDescent="0.2">
      <c r="A2372" s="831" t="s">
        <v>2956</v>
      </c>
      <c r="C2372" s="831" t="s">
        <v>2957</v>
      </c>
    </row>
    <row r="2373" spans="1:12" x14ac:dyDescent="0.2">
      <c r="A2373" s="832" t="s">
        <v>2265</v>
      </c>
      <c r="B2373" s="832" t="s">
        <v>534</v>
      </c>
      <c r="F2373" s="833">
        <v>0</v>
      </c>
      <c r="G2373" s="833">
        <v>13762.52</v>
      </c>
      <c r="H2373" s="833">
        <v>13762.52</v>
      </c>
      <c r="I2373" s="833">
        <v>13762.52</v>
      </c>
      <c r="J2373" s="833">
        <v>13762.52</v>
      </c>
      <c r="K2373" s="833">
        <v>13762.52</v>
      </c>
      <c r="L2373" s="833">
        <v>0</v>
      </c>
    </row>
    <row r="2374" spans="1:12" x14ac:dyDescent="0.2">
      <c r="E2374" s="829" t="s">
        <v>2244</v>
      </c>
      <c r="F2374" s="834">
        <v>0</v>
      </c>
      <c r="G2374" s="834">
        <v>13762.52</v>
      </c>
      <c r="H2374" s="834">
        <v>13762.52</v>
      </c>
      <c r="I2374" s="834">
        <v>13762.52</v>
      </c>
      <c r="J2374" s="834">
        <v>13762.52</v>
      </c>
      <c r="K2374" s="834">
        <v>13762.52</v>
      </c>
      <c r="L2374" s="834">
        <v>0</v>
      </c>
    </row>
    <row r="2377" spans="1:12" x14ac:dyDescent="0.2">
      <c r="A2377" s="831" t="s">
        <v>2958</v>
      </c>
      <c r="C2377" s="831" t="s">
        <v>2959</v>
      </c>
    </row>
    <row r="2378" spans="1:12" x14ac:dyDescent="0.2">
      <c r="A2378" s="832" t="s">
        <v>2261</v>
      </c>
      <c r="B2378" s="832" t="s">
        <v>528</v>
      </c>
      <c r="F2378" s="833">
        <v>0</v>
      </c>
      <c r="G2378" s="833">
        <v>29460.66</v>
      </c>
      <c r="H2378" s="833">
        <v>29460.66</v>
      </c>
      <c r="I2378" s="833">
        <v>29460.66</v>
      </c>
      <c r="J2378" s="833">
        <v>29460.66</v>
      </c>
      <c r="K2378" s="833">
        <v>29460.66</v>
      </c>
      <c r="L2378" s="833">
        <v>0</v>
      </c>
    </row>
    <row r="2379" spans="1:12" x14ac:dyDescent="0.2">
      <c r="E2379" s="829" t="s">
        <v>2244</v>
      </c>
      <c r="F2379" s="834">
        <v>0</v>
      </c>
      <c r="G2379" s="834">
        <v>29460.66</v>
      </c>
      <c r="H2379" s="834">
        <v>29460.66</v>
      </c>
      <c r="I2379" s="834">
        <v>29460.66</v>
      </c>
      <c r="J2379" s="834">
        <v>29460.66</v>
      </c>
      <c r="K2379" s="834">
        <v>29460.66</v>
      </c>
      <c r="L2379" s="834">
        <v>0</v>
      </c>
    </row>
    <row r="2382" spans="1:12" x14ac:dyDescent="0.2">
      <c r="A2382" s="831" t="s">
        <v>2960</v>
      </c>
      <c r="C2382" s="831" t="s">
        <v>2961</v>
      </c>
    </row>
    <row r="2383" spans="1:12" x14ac:dyDescent="0.2">
      <c r="A2383" s="832" t="s">
        <v>2369</v>
      </c>
      <c r="B2383" s="832" t="s">
        <v>532</v>
      </c>
      <c r="F2383" s="833">
        <v>0</v>
      </c>
      <c r="G2383" s="833">
        <v>143604.64000000001</v>
      </c>
      <c r="H2383" s="833">
        <v>143604.64000000001</v>
      </c>
      <c r="I2383" s="833">
        <v>143604.64000000001</v>
      </c>
      <c r="J2383" s="833">
        <v>143604.64000000001</v>
      </c>
      <c r="K2383" s="833">
        <v>143604.64000000001</v>
      </c>
      <c r="L2383" s="833">
        <v>0</v>
      </c>
    </row>
    <row r="2384" spans="1:12" x14ac:dyDescent="0.2">
      <c r="E2384" s="829" t="s">
        <v>2244</v>
      </c>
      <c r="F2384" s="834">
        <v>0</v>
      </c>
      <c r="G2384" s="834">
        <v>143604.64000000001</v>
      </c>
      <c r="H2384" s="834">
        <v>143604.64000000001</v>
      </c>
      <c r="I2384" s="834">
        <v>143604.64000000001</v>
      </c>
      <c r="J2384" s="834">
        <v>143604.64000000001</v>
      </c>
      <c r="K2384" s="834">
        <v>143604.64000000001</v>
      </c>
      <c r="L2384" s="834">
        <v>0</v>
      </c>
    </row>
    <row r="2387" spans="1:12" x14ac:dyDescent="0.2">
      <c r="A2387" s="831" t="s">
        <v>2962</v>
      </c>
      <c r="C2387" s="831" t="s">
        <v>2963</v>
      </c>
    </row>
    <row r="2388" spans="1:12" x14ac:dyDescent="0.2">
      <c r="A2388" s="832" t="s">
        <v>2323</v>
      </c>
      <c r="B2388" s="832" t="s">
        <v>486</v>
      </c>
      <c r="F2388" s="833">
        <v>0</v>
      </c>
      <c r="G2388" s="833">
        <v>4784892.6100000003</v>
      </c>
      <c r="H2388" s="833">
        <v>4784892.6100000003</v>
      </c>
      <c r="I2388" s="833">
        <v>4784892.6100000003</v>
      </c>
      <c r="J2388" s="833">
        <v>4784892.6100000003</v>
      </c>
      <c r="K2388" s="833">
        <v>4784892.6100000003</v>
      </c>
      <c r="L2388" s="833">
        <v>0</v>
      </c>
    </row>
    <row r="2389" spans="1:12" x14ac:dyDescent="0.2">
      <c r="E2389" s="829" t="s">
        <v>2244</v>
      </c>
      <c r="F2389" s="834">
        <v>0</v>
      </c>
      <c r="G2389" s="834">
        <v>4784892.6100000003</v>
      </c>
      <c r="H2389" s="834">
        <v>4784892.6100000003</v>
      </c>
      <c r="I2389" s="834">
        <v>4784892.6100000003</v>
      </c>
      <c r="J2389" s="834">
        <v>4784892.6100000003</v>
      </c>
      <c r="K2389" s="834">
        <v>4784892.6100000003</v>
      </c>
      <c r="L2389" s="834">
        <v>0</v>
      </c>
    </row>
    <row r="2392" spans="1:12" x14ac:dyDescent="0.2">
      <c r="A2392" s="831" t="s">
        <v>2964</v>
      </c>
      <c r="C2392" s="831" t="s">
        <v>2965</v>
      </c>
    </row>
    <row r="2393" spans="1:12" x14ac:dyDescent="0.2">
      <c r="A2393" s="832" t="s">
        <v>2407</v>
      </c>
      <c r="B2393" s="832" t="s">
        <v>521</v>
      </c>
      <c r="F2393" s="833">
        <v>14960781</v>
      </c>
      <c r="G2393" s="833">
        <v>573194</v>
      </c>
      <c r="H2393" s="833">
        <v>15533975</v>
      </c>
      <c r="I2393" s="833">
        <v>11377538.369999999</v>
      </c>
      <c r="J2393" s="833">
        <v>11377538.369999999</v>
      </c>
      <c r="K2393" s="833">
        <v>11119332.640000001</v>
      </c>
      <c r="L2393" s="833">
        <v>4156436.63</v>
      </c>
    </row>
    <row r="2394" spans="1:12" x14ac:dyDescent="0.2">
      <c r="E2394" s="829" t="s">
        <v>2244</v>
      </c>
      <c r="F2394" s="834">
        <v>14960781</v>
      </c>
      <c r="G2394" s="834">
        <v>573194</v>
      </c>
      <c r="H2394" s="834">
        <v>15533975</v>
      </c>
      <c r="I2394" s="834">
        <v>11377538.369999999</v>
      </c>
      <c r="J2394" s="834">
        <v>11377538.369999999</v>
      </c>
      <c r="K2394" s="834">
        <v>11119332.640000001</v>
      </c>
      <c r="L2394" s="834">
        <v>4156436.63</v>
      </c>
    </row>
    <row r="2397" spans="1:12" x14ac:dyDescent="0.2">
      <c r="A2397" s="831" t="s">
        <v>2966</v>
      </c>
      <c r="C2397" s="831" t="s">
        <v>2967</v>
      </c>
    </row>
    <row r="2398" spans="1:12" x14ac:dyDescent="0.2">
      <c r="A2398" s="832" t="s">
        <v>2401</v>
      </c>
      <c r="B2398" s="832" t="s">
        <v>522</v>
      </c>
      <c r="F2398" s="833">
        <v>0</v>
      </c>
      <c r="G2398" s="833">
        <v>8108682.9500000002</v>
      </c>
      <c r="H2398" s="833">
        <v>8108682.9500000002</v>
      </c>
      <c r="I2398" s="833">
        <v>8108627.5099999998</v>
      </c>
      <c r="J2398" s="833">
        <v>8108627.5099999998</v>
      </c>
      <c r="K2398" s="833">
        <v>3814562.4</v>
      </c>
      <c r="L2398" s="833">
        <v>55.44</v>
      </c>
    </row>
    <row r="2399" spans="1:12" x14ac:dyDescent="0.2">
      <c r="E2399" s="829" t="s">
        <v>2244</v>
      </c>
      <c r="F2399" s="834">
        <v>0</v>
      </c>
      <c r="G2399" s="834">
        <v>8108682.9500000002</v>
      </c>
      <c r="H2399" s="834">
        <v>8108682.9500000002</v>
      </c>
      <c r="I2399" s="834">
        <v>8108627.5099999998</v>
      </c>
      <c r="J2399" s="834">
        <v>8108627.5099999998</v>
      </c>
      <c r="K2399" s="834">
        <v>3814562.4</v>
      </c>
      <c r="L2399" s="834">
        <v>55.44</v>
      </c>
    </row>
    <row r="2402" spans="1:12" x14ac:dyDescent="0.2">
      <c r="A2402" s="831" t="s">
        <v>2968</v>
      </c>
      <c r="C2402" s="831" t="s">
        <v>2967</v>
      </c>
    </row>
    <row r="2403" spans="1:12" x14ac:dyDescent="0.2">
      <c r="A2403" s="832" t="s">
        <v>2401</v>
      </c>
      <c r="B2403" s="832" t="s">
        <v>522</v>
      </c>
      <c r="F2403" s="833">
        <v>15110046</v>
      </c>
      <c r="G2403" s="833">
        <v>588873</v>
      </c>
      <c r="H2403" s="833">
        <v>15698919</v>
      </c>
      <c r="I2403" s="833">
        <v>5219813.71</v>
      </c>
      <c r="J2403" s="833">
        <v>5219813.71</v>
      </c>
      <c r="K2403" s="833">
        <v>5049753.13</v>
      </c>
      <c r="L2403" s="833">
        <v>10479105.289999999</v>
      </c>
    </row>
    <row r="2404" spans="1:12" x14ac:dyDescent="0.2">
      <c r="E2404" s="829" t="s">
        <v>2244</v>
      </c>
      <c r="F2404" s="834">
        <v>15110046</v>
      </c>
      <c r="G2404" s="834">
        <v>588873</v>
      </c>
      <c r="H2404" s="834">
        <v>15698919</v>
      </c>
      <c r="I2404" s="834">
        <v>5219813.71</v>
      </c>
      <c r="J2404" s="834">
        <v>5219813.71</v>
      </c>
      <c r="K2404" s="834">
        <v>5049753.13</v>
      </c>
      <c r="L2404" s="834">
        <v>10479105.289999999</v>
      </c>
    </row>
    <row r="2407" spans="1:12" x14ac:dyDescent="0.2">
      <c r="A2407" s="831" t="s">
        <v>2969</v>
      </c>
      <c r="C2407" s="831" t="s">
        <v>2970</v>
      </c>
    </row>
    <row r="2408" spans="1:12" x14ac:dyDescent="0.2">
      <c r="A2408" s="832" t="s">
        <v>2406</v>
      </c>
      <c r="B2408" s="832" t="s">
        <v>512</v>
      </c>
      <c r="F2408" s="833">
        <v>50950760</v>
      </c>
      <c r="G2408" s="833">
        <v>3334696.8</v>
      </c>
      <c r="H2408" s="833">
        <v>54285456.799999997</v>
      </c>
      <c r="I2408" s="833">
        <v>54275876.549999997</v>
      </c>
      <c r="J2408" s="833">
        <v>54275876.549999997</v>
      </c>
      <c r="K2408" s="833">
        <v>53872115.82</v>
      </c>
      <c r="L2408" s="833">
        <v>9580.25</v>
      </c>
    </row>
    <row r="2409" spans="1:12" x14ac:dyDescent="0.2">
      <c r="E2409" s="829" t="s">
        <v>2244</v>
      </c>
      <c r="F2409" s="834">
        <v>50950760</v>
      </c>
      <c r="G2409" s="834">
        <v>3334696.8</v>
      </c>
      <c r="H2409" s="834">
        <v>54285456.799999997</v>
      </c>
      <c r="I2409" s="834">
        <v>54275876.549999997</v>
      </c>
      <c r="J2409" s="834">
        <v>54275876.549999997</v>
      </c>
      <c r="K2409" s="834">
        <v>53872115.82</v>
      </c>
      <c r="L2409" s="834">
        <v>9580.25</v>
      </c>
    </row>
    <row r="2412" spans="1:12" x14ac:dyDescent="0.2">
      <c r="A2412" s="831" t="s">
        <v>2971</v>
      </c>
      <c r="C2412" s="831" t="s">
        <v>2972</v>
      </c>
    </row>
    <row r="2413" spans="1:12" x14ac:dyDescent="0.2">
      <c r="A2413" s="832" t="s">
        <v>2405</v>
      </c>
      <c r="B2413" s="832" t="s">
        <v>498</v>
      </c>
      <c r="F2413" s="833">
        <v>0</v>
      </c>
      <c r="G2413" s="833">
        <v>113708.79</v>
      </c>
      <c r="H2413" s="833">
        <v>113708.79</v>
      </c>
      <c r="I2413" s="833">
        <v>113708.79</v>
      </c>
      <c r="J2413" s="833">
        <v>113708.79</v>
      </c>
      <c r="K2413" s="833">
        <v>113708.79</v>
      </c>
      <c r="L2413" s="833">
        <v>0</v>
      </c>
    </row>
    <row r="2414" spans="1:12" x14ac:dyDescent="0.2">
      <c r="E2414" s="829" t="s">
        <v>2244</v>
      </c>
      <c r="F2414" s="834">
        <v>0</v>
      </c>
      <c r="G2414" s="834">
        <v>113708.79</v>
      </c>
      <c r="H2414" s="834">
        <v>113708.79</v>
      </c>
      <c r="I2414" s="834">
        <v>113708.79</v>
      </c>
      <c r="J2414" s="834">
        <v>113708.79</v>
      </c>
      <c r="K2414" s="834">
        <v>113708.79</v>
      </c>
      <c r="L2414" s="834">
        <v>0</v>
      </c>
    </row>
    <row r="2417" spans="1:12" x14ac:dyDescent="0.2">
      <c r="A2417" s="831" t="s">
        <v>2973</v>
      </c>
      <c r="C2417" s="831" t="s">
        <v>2972</v>
      </c>
    </row>
    <row r="2418" spans="1:12" x14ac:dyDescent="0.2">
      <c r="A2418" s="832" t="s">
        <v>2405</v>
      </c>
      <c r="B2418" s="832" t="s">
        <v>498</v>
      </c>
      <c r="F2418" s="833">
        <v>2864445</v>
      </c>
      <c r="G2418" s="833">
        <v>187279.8</v>
      </c>
      <c r="H2418" s="833">
        <v>3051724.7999999998</v>
      </c>
      <c r="I2418" s="833">
        <v>3051247.25</v>
      </c>
      <c r="J2418" s="833">
        <v>3051247.25</v>
      </c>
      <c r="K2418" s="833">
        <v>3051247.25</v>
      </c>
      <c r="L2418" s="833">
        <v>477.55</v>
      </c>
    </row>
    <row r="2419" spans="1:12" x14ac:dyDescent="0.2">
      <c r="E2419" s="829" t="s">
        <v>2244</v>
      </c>
      <c r="F2419" s="834">
        <v>2864445</v>
      </c>
      <c r="G2419" s="834">
        <v>187279.8</v>
      </c>
      <c r="H2419" s="834">
        <v>3051724.7999999998</v>
      </c>
      <c r="I2419" s="834">
        <v>3051247.25</v>
      </c>
      <c r="J2419" s="834">
        <v>3051247.25</v>
      </c>
      <c r="K2419" s="834">
        <v>3051247.25</v>
      </c>
      <c r="L2419" s="834">
        <v>477.55</v>
      </c>
    </row>
    <row r="2422" spans="1:12" x14ac:dyDescent="0.2">
      <c r="A2422" s="831" t="s">
        <v>2974</v>
      </c>
      <c r="C2422" s="831" t="s">
        <v>2975</v>
      </c>
    </row>
    <row r="2423" spans="1:12" x14ac:dyDescent="0.2">
      <c r="A2423" s="832" t="s">
        <v>2265</v>
      </c>
      <c r="B2423" s="832" t="s">
        <v>534</v>
      </c>
      <c r="F2423" s="833">
        <v>0</v>
      </c>
      <c r="G2423" s="833">
        <v>620322</v>
      </c>
      <c r="H2423" s="833">
        <v>620322</v>
      </c>
      <c r="I2423" s="833">
        <v>620322</v>
      </c>
      <c r="J2423" s="833">
        <v>620322</v>
      </c>
      <c r="K2423" s="833">
        <v>620322</v>
      </c>
      <c r="L2423" s="833">
        <v>0</v>
      </c>
    </row>
    <row r="2424" spans="1:12" x14ac:dyDescent="0.2">
      <c r="E2424" s="829" t="s">
        <v>2244</v>
      </c>
      <c r="F2424" s="834">
        <v>0</v>
      </c>
      <c r="G2424" s="834">
        <v>620322</v>
      </c>
      <c r="H2424" s="834">
        <v>620322</v>
      </c>
      <c r="I2424" s="834">
        <v>620322</v>
      </c>
      <c r="J2424" s="834">
        <v>620322</v>
      </c>
      <c r="K2424" s="834">
        <v>620322</v>
      </c>
      <c r="L2424" s="834">
        <v>0</v>
      </c>
    </row>
    <row r="2427" spans="1:12" x14ac:dyDescent="0.2">
      <c r="A2427" s="831" t="s">
        <v>2976</v>
      </c>
      <c r="C2427" s="831" t="s">
        <v>2977</v>
      </c>
    </row>
    <row r="2428" spans="1:12" x14ac:dyDescent="0.2">
      <c r="A2428" s="832" t="s">
        <v>2264</v>
      </c>
      <c r="B2428" s="832" t="s">
        <v>533</v>
      </c>
      <c r="F2428" s="833">
        <v>0</v>
      </c>
      <c r="G2428" s="833">
        <v>620322</v>
      </c>
      <c r="H2428" s="833">
        <v>620322</v>
      </c>
      <c r="I2428" s="833">
        <v>620322</v>
      </c>
      <c r="J2428" s="833">
        <v>620322</v>
      </c>
      <c r="K2428" s="833">
        <v>620322</v>
      </c>
      <c r="L2428" s="833">
        <v>0</v>
      </c>
    </row>
    <row r="2429" spans="1:12" x14ac:dyDescent="0.2">
      <c r="E2429" s="829" t="s">
        <v>2244</v>
      </c>
      <c r="F2429" s="834">
        <v>0</v>
      </c>
      <c r="G2429" s="834">
        <v>620322</v>
      </c>
      <c r="H2429" s="834">
        <v>620322</v>
      </c>
      <c r="I2429" s="834">
        <v>620322</v>
      </c>
      <c r="J2429" s="834">
        <v>620322</v>
      </c>
      <c r="K2429" s="834">
        <v>620322</v>
      </c>
      <c r="L2429" s="834">
        <v>0</v>
      </c>
    </row>
    <row r="2432" spans="1:12" x14ac:dyDescent="0.2">
      <c r="A2432" s="831" t="s">
        <v>2978</v>
      </c>
      <c r="C2432" s="831" t="s">
        <v>2979</v>
      </c>
    </row>
    <row r="2433" spans="1:12" x14ac:dyDescent="0.2">
      <c r="A2433" s="832" t="s">
        <v>2369</v>
      </c>
      <c r="B2433" s="832" t="s">
        <v>532</v>
      </c>
      <c r="F2433" s="833">
        <v>0</v>
      </c>
      <c r="G2433" s="833">
        <v>620322</v>
      </c>
      <c r="H2433" s="833">
        <v>620322</v>
      </c>
      <c r="I2433" s="833">
        <v>620322</v>
      </c>
      <c r="J2433" s="833">
        <v>620322</v>
      </c>
      <c r="K2433" s="833">
        <v>620322</v>
      </c>
      <c r="L2433" s="833">
        <v>0</v>
      </c>
    </row>
    <row r="2434" spans="1:12" x14ac:dyDescent="0.2">
      <c r="E2434" s="829" t="s">
        <v>2244</v>
      </c>
      <c r="F2434" s="834">
        <v>0</v>
      </c>
      <c r="G2434" s="834">
        <v>620322</v>
      </c>
      <c r="H2434" s="834">
        <v>620322</v>
      </c>
      <c r="I2434" s="834">
        <v>620322</v>
      </c>
      <c r="J2434" s="834">
        <v>620322</v>
      </c>
      <c r="K2434" s="834">
        <v>620322</v>
      </c>
      <c r="L2434" s="834">
        <v>0</v>
      </c>
    </row>
    <row r="2437" spans="1:12" x14ac:dyDescent="0.2">
      <c r="A2437" s="831" t="s">
        <v>2980</v>
      </c>
      <c r="C2437" s="831" t="s">
        <v>2981</v>
      </c>
    </row>
    <row r="2438" spans="1:12" x14ac:dyDescent="0.2">
      <c r="A2438" s="832" t="s">
        <v>2262</v>
      </c>
      <c r="B2438" s="832" t="s">
        <v>530</v>
      </c>
      <c r="F2438" s="833">
        <v>0</v>
      </c>
      <c r="G2438" s="833">
        <v>620322</v>
      </c>
      <c r="H2438" s="833">
        <v>620322</v>
      </c>
      <c r="I2438" s="833">
        <v>620322</v>
      </c>
      <c r="J2438" s="833">
        <v>620322</v>
      </c>
      <c r="K2438" s="833">
        <v>620322</v>
      </c>
      <c r="L2438" s="833">
        <v>0</v>
      </c>
    </row>
    <row r="2439" spans="1:12" x14ac:dyDescent="0.2">
      <c r="E2439" s="829" t="s">
        <v>2244</v>
      </c>
      <c r="F2439" s="834">
        <v>0</v>
      </c>
      <c r="G2439" s="834">
        <v>620322</v>
      </c>
      <c r="H2439" s="834">
        <v>620322</v>
      </c>
      <c r="I2439" s="834">
        <v>620322</v>
      </c>
      <c r="J2439" s="834">
        <v>620322</v>
      </c>
      <c r="K2439" s="834">
        <v>620322</v>
      </c>
      <c r="L2439" s="834">
        <v>0</v>
      </c>
    </row>
    <row r="2442" spans="1:12" x14ac:dyDescent="0.2">
      <c r="A2442" s="831" t="s">
        <v>2982</v>
      </c>
      <c r="C2442" s="831" t="s">
        <v>2983</v>
      </c>
    </row>
    <row r="2443" spans="1:12" x14ac:dyDescent="0.2">
      <c r="A2443" s="832" t="s">
        <v>2261</v>
      </c>
      <c r="B2443" s="832" t="s">
        <v>528</v>
      </c>
      <c r="F2443" s="833">
        <v>0</v>
      </c>
      <c r="G2443" s="833">
        <v>620322</v>
      </c>
      <c r="H2443" s="833">
        <v>620322</v>
      </c>
      <c r="I2443" s="833">
        <v>620322</v>
      </c>
      <c r="J2443" s="833">
        <v>620322</v>
      </c>
      <c r="K2443" s="833">
        <v>620322</v>
      </c>
      <c r="L2443" s="833">
        <v>0</v>
      </c>
    </row>
    <row r="2444" spans="1:12" x14ac:dyDescent="0.2">
      <c r="E2444" s="829" t="s">
        <v>2244</v>
      </c>
      <c r="F2444" s="834">
        <v>0</v>
      </c>
      <c r="G2444" s="834">
        <v>620322</v>
      </c>
      <c r="H2444" s="834">
        <v>620322</v>
      </c>
      <c r="I2444" s="834">
        <v>620322</v>
      </c>
      <c r="J2444" s="834">
        <v>620322</v>
      </c>
      <c r="K2444" s="834">
        <v>620322</v>
      </c>
      <c r="L2444" s="834">
        <v>0</v>
      </c>
    </row>
    <row r="2447" spans="1:12" x14ac:dyDescent="0.2">
      <c r="A2447" s="831" t="s">
        <v>2984</v>
      </c>
      <c r="C2447" s="831" t="s">
        <v>2985</v>
      </c>
    </row>
    <row r="2448" spans="1:12" x14ac:dyDescent="0.2">
      <c r="A2448" s="832" t="s">
        <v>2266</v>
      </c>
      <c r="B2448" s="832" t="s">
        <v>535</v>
      </c>
      <c r="F2448" s="833">
        <v>0</v>
      </c>
      <c r="G2448" s="833">
        <v>620322</v>
      </c>
      <c r="H2448" s="833">
        <v>620322</v>
      </c>
      <c r="I2448" s="833">
        <v>620322</v>
      </c>
      <c r="J2448" s="833">
        <v>620322</v>
      </c>
      <c r="K2448" s="833">
        <v>620322</v>
      </c>
      <c r="L2448" s="833">
        <v>0</v>
      </c>
    </row>
    <row r="2449" spans="1:12" x14ac:dyDescent="0.2">
      <c r="E2449" s="829" t="s">
        <v>2244</v>
      </c>
      <c r="F2449" s="834">
        <v>0</v>
      </c>
      <c r="G2449" s="834">
        <v>620322</v>
      </c>
      <c r="H2449" s="834">
        <v>620322</v>
      </c>
      <c r="I2449" s="834">
        <v>620322</v>
      </c>
      <c r="J2449" s="834">
        <v>620322</v>
      </c>
      <c r="K2449" s="834">
        <v>620322</v>
      </c>
      <c r="L2449" s="834">
        <v>0</v>
      </c>
    </row>
    <row r="2452" spans="1:12" x14ac:dyDescent="0.2">
      <c r="A2452" s="831" t="s">
        <v>2986</v>
      </c>
      <c r="C2452" s="831" t="s">
        <v>2987</v>
      </c>
    </row>
    <row r="2453" spans="1:12" x14ac:dyDescent="0.2">
      <c r="A2453" s="832" t="s">
        <v>2263</v>
      </c>
      <c r="B2453" s="832" t="s">
        <v>531</v>
      </c>
      <c r="F2453" s="833">
        <v>0</v>
      </c>
      <c r="G2453" s="833">
        <v>620322</v>
      </c>
      <c r="H2453" s="833">
        <v>620322</v>
      </c>
      <c r="I2453" s="833">
        <v>620322</v>
      </c>
      <c r="J2453" s="833">
        <v>620322</v>
      </c>
      <c r="K2453" s="833">
        <v>620322</v>
      </c>
      <c r="L2453" s="833">
        <v>0</v>
      </c>
    </row>
    <row r="2454" spans="1:12" x14ac:dyDescent="0.2">
      <c r="E2454" s="829" t="s">
        <v>2244</v>
      </c>
      <c r="F2454" s="834">
        <v>0</v>
      </c>
      <c r="G2454" s="834">
        <v>620322</v>
      </c>
      <c r="H2454" s="834">
        <v>620322</v>
      </c>
      <c r="I2454" s="834">
        <v>620322</v>
      </c>
      <c r="J2454" s="834">
        <v>620322</v>
      </c>
      <c r="K2454" s="834">
        <v>620322</v>
      </c>
      <c r="L2454" s="834">
        <v>0</v>
      </c>
    </row>
    <row r="2457" spans="1:12" x14ac:dyDescent="0.2">
      <c r="A2457" s="831" t="s">
        <v>2988</v>
      </c>
      <c r="C2457" s="831" t="s">
        <v>2989</v>
      </c>
    </row>
    <row r="2458" spans="1:12" x14ac:dyDescent="0.2">
      <c r="A2458" s="832" t="s">
        <v>2323</v>
      </c>
      <c r="B2458" s="832" t="s">
        <v>486</v>
      </c>
      <c r="F2458" s="833">
        <v>0</v>
      </c>
      <c r="G2458" s="833">
        <v>620322</v>
      </c>
      <c r="H2458" s="833">
        <v>620322</v>
      </c>
      <c r="I2458" s="833">
        <v>620322</v>
      </c>
      <c r="J2458" s="833">
        <v>620322</v>
      </c>
      <c r="K2458" s="833">
        <v>620322</v>
      </c>
      <c r="L2458" s="833">
        <v>0</v>
      </c>
    </row>
    <row r="2459" spans="1:12" x14ac:dyDescent="0.2">
      <c r="E2459" s="829" t="s">
        <v>2244</v>
      </c>
      <c r="F2459" s="834">
        <v>0</v>
      </c>
      <c r="G2459" s="834">
        <v>620322</v>
      </c>
      <c r="H2459" s="834">
        <v>620322</v>
      </c>
      <c r="I2459" s="834">
        <v>620322</v>
      </c>
      <c r="J2459" s="834">
        <v>620322</v>
      </c>
      <c r="K2459" s="834">
        <v>620322</v>
      </c>
      <c r="L2459" s="834">
        <v>0</v>
      </c>
    </row>
    <row r="2462" spans="1:12" x14ac:dyDescent="0.2">
      <c r="A2462" s="831" t="s">
        <v>2990</v>
      </c>
      <c r="C2462" s="831" t="s">
        <v>2991</v>
      </c>
    </row>
    <row r="2463" spans="1:12" x14ac:dyDescent="0.2">
      <c r="A2463" s="832" t="s">
        <v>2246</v>
      </c>
      <c r="B2463" s="832" t="s">
        <v>462</v>
      </c>
      <c r="F2463" s="833">
        <v>9626394</v>
      </c>
      <c r="G2463" s="833">
        <v>0</v>
      </c>
      <c r="H2463" s="833">
        <v>9626394</v>
      </c>
      <c r="I2463" s="833">
        <v>0</v>
      </c>
      <c r="J2463" s="833">
        <v>0</v>
      </c>
      <c r="K2463" s="833">
        <v>0</v>
      </c>
      <c r="L2463" s="833">
        <v>9626394</v>
      </c>
    </row>
    <row r="2464" spans="1:12" x14ac:dyDescent="0.2">
      <c r="E2464" s="829" t="s">
        <v>2244</v>
      </c>
      <c r="F2464" s="834">
        <v>9626394</v>
      </c>
      <c r="G2464" s="834">
        <v>0</v>
      </c>
      <c r="H2464" s="834">
        <v>9626394</v>
      </c>
      <c r="I2464" s="834">
        <v>0</v>
      </c>
      <c r="J2464" s="834">
        <v>0</v>
      </c>
      <c r="K2464" s="834">
        <v>0</v>
      </c>
      <c r="L2464" s="834">
        <v>9626394</v>
      </c>
    </row>
    <row r="2467" spans="1:12" x14ac:dyDescent="0.2">
      <c r="A2467" s="831" t="s">
        <v>2992</v>
      </c>
      <c r="C2467" s="831" t="s">
        <v>2993</v>
      </c>
    </row>
    <row r="2468" spans="1:12" x14ac:dyDescent="0.2">
      <c r="A2468" s="832" t="s">
        <v>2246</v>
      </c>
      <c r="B2468" s="832" t="s">
        <v>462</v>
      </c>
      <c r="F2468" s="833">
        <v>84061973</v>
      </c>
      <c r="G2468" s="833">
        <v>0</v>
      </c>
      <c r="H2468" s="833">
        <v>84061973</v>
      </c>
      <c r="I2468" s="833">
        <v>0</v>
      </c>
      <c r="J2468" s="833">
        <v>0</v>
      </c>
      <c r="K2468" s="833">
        <v>0</v>
      </c>
      <c r="L2468" s="833">
        <v>84061973</v>
      </c>
    </row>
    <row r="2469" spans="1:12" x14ac:dyDescent="0.2">
      <c r="E2469" s="829" t="s">
        <v>2244</v>
      </c>
      <c r="F2469" s="834">
        <v>84061973</v>
      </c>
      <c r="G2469" s="834">
        <v>0</v>
      </c>
      <c r="H2469" s="834">
        <v>84061973</v>
      </c>
      <c r="I2469" s="834">
        <v>0</v>
      </c>
      <c r="J2469" s="834">
        <v>0</v>
      </c>
      <c r="K2469" s="834">
        <v>0</v>
      </c>
      <c r="L2469" s="834">
        <v>84061973</v>
      </c>
    </row>
    <row r="2472" spans="1:12" x14ac:dyDescent="0.2">
      <c r="A2472" s="831" t="s">
        <v>2994</v>
      </c>
      <c r="C2472" s="831" t="s">
        <v>2995</v>
      </c>
    </row>
    <row r="2473" spans="1:12" x14ac:dyDescent="0.2">
      <c r="A2473" s="832" t="s">
        <v>2246</v>
      </c>
      <c r="B2473" s="832" t="s">
        <v>462</v>
      </c>
      <c r="F2473" s="833">
        <v>9429760</v>
      </c>
      <c r="G2473" s="833">
        <v>0</v>
      </c>
      <c r="H2473" s="833">
        <v>9429760</v>
      </c>
      <c r="I2473" s="833">
        <v>0</v>
      </c>
      <c r="J2473" s="833">
        <v>0</v>
      </c>
      <c r="K2473" s="833">
        <v>0</v>
      </c>
      <c r="L2473" s="833">
        <v>9429760</v>
      </c>
    </row>
    <row r="2474" spans="1:12" x14ac:dyDescent="0.2">
      <c r="E2474" s="829" t="s">
        <v>2244</v>
      </c>
      <c r="F2474" s="834">
        <v>9429760</v>
      </c>
      <c r="G2474" s="834">
        <v>0</v>
      </c>
      <c r="H2474" s="834">
        <v>9429760</v>
      </c>
      <c r="I2474" s="834">
        <v>0</v>
      </c>
      <c r="J2474" s="834">
        <v>0</v>
      </c>
      <c r="K2474" s="834">
        <v>0</v>
      </c>
      <c r="L2474" s="834">
        <v>9429760</v>
      </c>
    </row>
    <row r="2477" spans="1:12" x14ac:dyDescent="0.2">
      <c r="A2477" s="831" t="s">
        <v>2996</v>
      </c>
      <c r="C2477" s="831" t="s">
        <v>2997</v>
      </c>
    </row>
    <row r="2478" spans="1:12" x14ac:dyDescent="0.2">
      <c r="A2478" s="832" t="s">
        <v>2281</v>
      </c>
      <c r="B2478" s="832" t="s">
        <v>525</v>
      </c>
      <c r="F2478" s="833">
        <v>0</v>
      </c>
      <c r="G2478" s="833">
        <v>51208175.280000001</v>
      </c>
      <c r="H2478" s="833">
        <v>51208175.280000001</v>
      </c>
      <c r="I2478" s="833">
        <v>35988537.030000001</v>
      </c>
      <c r="J2478" s="833">
        <v>35988537.030000001</v>
      </c>
      <c r="K2478" s="833">
        <v>22191923.600000001</v>
      </c>
      <c r="L2478" s="833">
        <v>15219638.25</v>
      </c>
    </row>
    <row r="2479" spans="1:12" x14ac:dyDescent="0.2">
      <c r="E2479" s="829" t="s">
        <v>2244</v>
      </c>
      <c r="F2479" s="834">
        <v>0</v>
      </c>
      <c r="G2479" s="834">
        <v>51208175.280000001</v>
      </c>
      <c r="H2479" s="834">
        <v>51208175.280000001</v>
      </c>
      <c r="I2479" s="834">
        <v>35988537.030000001</v>
      </c>
      <c r="J2479" s="834">
        <v>35988537.030000001</v>
      </c>
      <c r="K2479" s="834">
        <v>22191923.600000001</v>
      </c>
      <c r="L2479" s="834">
        <v>15219638.25</v>
      </c>
    </row>
    <row r="2482" spans="1:12" x14ac:dyDescent="0.2">
      <c r="A2482" s="831" t="s">
        <v>2998</v>
      </c>
      <c r="C2482" s="831" t="s">
        <v>2997</v>
      </c>
    </row>
    <row r="2483" spans="1:12" x14ac:dyDescent="0.2">
      <c r="A2483" s="832" t="s">
        <v>2281</v>
      </c>
      <c r="B2483" s="832" t="s">
        <v>525</v>
      </c>
      <c r="F2483" s="833">
        <v>0</v>
      </c>
      <c r="G2483" s="833">
        <v>76436526.060000002</v>
      </c>
      <c r="H2483" s="833">
        <v>76436526.060000002</v>
      </c>
      <c r="I2483" s="833">
        <v>49063171.140000001</v>
      </c>
      <c r="J2483" s="833">
        <v>49063171.140000001</v>
      </c>
      <c r="K2483" s="833">
        <v>39132557.280000001</v>
      </c>
      <c r="L2483" s="833">
        <v>27373354.920000002</v>
      </c>
    </row>
    <row r="2484" spans="1:12" x14ac:dyDescent="0.2">
      <c r="E2484" s="829" t="s">
        <v>2244</v>
      </c>
      <c r="F2484" s="834">
        <v>0</v>
      </c>
      <c r="G2484" s="834">
        <v>76436526.060000002</v>
      </c>
      <c r="H2484" s="834">
        <v>76436526.060000002</v>
      </c>
      <c r="I2484" s="834">
        <v>49063171.140000001</v>
      </c>
      <c r="J2484" s="834">
        <v>49063171.140000001</v>
      </c>
      <c r="K2484" s="834">
        <v>39132557.280000001</v>
      </c>
      <c r="L2484" s="834">
        <v>27373354.920000002</v>
      </c>
    </row>
    <row r="2487" spans="1:12" x14ac:dyDescent="0.2">
      <c r="A2487" s="831" t="s">
        <v>2999</v>
      </c>
      <c r="C2487" s="831" t="s">
        <v>3000</v>
      </c>
    </row>
    <row r="2488" spans="1:12" x14ac:dyDescent="0.2">
      <c r="A2488" s="832" t="s">
        <v>2281</v>
      </c>
      <c r="B2488" s="832" t="s">
        <v>525</v>
      </c>
      <c r="F2488" s="833">
        <v>0</v>
      </c>
      <c r="G2488" s="833">
        <v>1046241.1</v>
      </c>
      <c r="H2488" s="833">
        <v>1046241.1</v>
      </c>
      <c r="I2488" s="833">
        <v>1046241.1</v>
      </c>
      <c r="J2488" s="833">
        <v>1046241.1</v>
      </c>
      <c r="K2488" s="833">
        <v>1046241.1</v>
      </c>
      <c r="L2488" s="833">
        <v>0</v>
      </c>
    </row>
    <row r="2489" spans="1:12" x14ac:dyDescent="0.2">
      <c r="E2489" s="829" t="s">
        <v>2244</v>
      </c>
      <c r="F2489" s="834">
        <v>0</v>
      </c>
      <c r="G2489" s="834">
        <v>1046241.1</v>
      </c>
      <c r="H2489" s="834">
        <v>1046241.1</v>
      </c>
      <c r="I2489" s="834">
        <v>1046241.1</v>
      </c>
      <c r="J2489" s="834">
        <v>1046241.1</v>
      </c>
      <c r="K2489" s="834">
        <v>1046241.1</v>
      </c>
      <c r="L2489" s="834">
        <v>0</v>
      </c>
    </row>
    <row r="2492" spans="1:12" x14ac:dyDescent="0.2">
      <c r="A2492" s="831" t="s">
        <v>3001</v>
      </c>
      <c r="C2492" s="831" t="s">
        <v>3002</v>
      </c>
    </row>
    <row r="2493" spans="1:12" x14ac:dyDescent="0.2">
      <c r="A2493" s="832" t="s">
        <v>2281</v>
      </c>
      <c r="B2493" s="832" t="s">
        <v>525</v>
      </c>
      <c r="F2493" s="833">
        <v>0</v>
      </c>
      <c r="G2493" s="833">
        <v>14936304.529999999</v>
      </c>
      <c r="H2493" s="833">
        <v>14936304.529999999</v>
      </c>
      <c r="I2493" s="833">
        <v>13321935.34</v>
      </c>
      <c r="J2493" s="833">
        <v>13321935.34</v>
      </c>
      <c r="K2493" s="833">
        <v>13321935.34</v>
      </c>
      <c r="L2493" s="833">
        <v>1614369.19</v>
      </c>
    </row>
    <row r="2494" spans="1:12" x14ac:dyDescent="0.2">
      <c r="E2494" s="829" t="s">
        <v>2244</v>
      </c>
      <c r="F2494" s="834">
        <v>0</v>
      </c>
      <c r="G2494" s="834">
        <v>14936304.529999999</v>
      </c>
      <c r="H2494" s="834">
        <v>14936304.529999999</v>
      </c>
      <c r="I2494" s="834">
        <v>13321935.34</v>
      </c>
      <c r="J2494" s="834">
        <v>13321935.34</v>
      </c>
      <c r="K2494" s="834">
        <v>13321935.34</v>
      </c>
      <c r="L2494" s="834">
        <v>1614369.19</v>
      </c>
    </row>
    <row r="2497" spans="1:12" x14ac:dyDescent="0.2">
      <c r="A2497" s="831" t="s">
        <v>3003</v>
      </c>
      <c r="C2497" s="831" t="s">
        <v>3004</v>
      </c>
    </row>
    <row r="2498" spans="1:12" x14ac:dyDescent="0.2">
      <c r="A2498" s="832" t="s">
        <v>2281</v>
      </c>
      <c r="B2498" s="832" t="s">
        <v>525</v>
      </c>
      <c r="F2498" s="833">
        <v>0</v>
      </c>
      <c r="G2498" s="833">
        <v>12151090.85</v>
      </c>
      <c r="H2498" s="833">
        <v>12151090.85</v>
      </c>
      <c r="I2498" s="833">
        <v>11830461.75</v>
      </c>
      <c r="J2498" s="833">
        <v>11830461.75</v>
      </c>
      <c r="K2498" s="833">
        <v>6992524.9299999997</v>
      </c>
      <c r="L2498" s="833">
        <v>320629.09999999998</v>
      </c>
    </row>
    <row r="2499" spans="1:12" x14ac:dyDescent="0.2">
      <c r="E2499" s="829" t="s">
        <v>2244</v>
      </c>
      <c r="F2499" s="834">
        <v>0</v>
      </c>
      <c r="G2499" s="834">
        <v>12151090.85</v>
      </c>
      <c r="H2499" s="834">
        <v>12151090.85</v>
      </c>
      <c r="I2499" s="834">
        <v>11830461.75</v>
      </c>
      <c r="J2499" s="834">
        <v>11830461.75</v>
      </c>
      <c r="K2499" s="834">
        <v>6992524.9299999997</v>
      </c>
      <c r="L2499" s="834">
        <v>320629.09999999998</v>
      </c>
    </row>
    <row r="2502" spans="1:12" x14ac:dyDescent="0.2">
      <c r="A2502" s="831" t="s">
        <v>3005</v>
      </c>
      <c r="C2502" s="831" t="s">
        <v>3004</v>
      </c>
    </row>
    <row r="2503" spans="1:12" x14ac:dyDescent="0.2">
      <c r="A2503" s="832" t="s">
        <v>2281</v>
      </c>
      <c r="B2503" s="832" t="s">
        <v>525</v>
      </c>
      <c r="F2503" s="833">
        <v>0</v>
      </c>
      <c r="G2503" s="833">
        <v>22827776.510000002</v>
      </c>
      <c r="H2503" s="833">
        <v>22827776.510000002</v>
      </c>
      <c r="I2503" s="833">
        <v>22341954.09</v>
      </c>
      <c r="J2503" s="833">
        <v>22341954.09</v>
      </c>
      <c r="K2503" s="833">
        <v>9539445.6099999994</v>
      </c>
      <c r="L2503" s="833">
        <v>485822.42</v>
      </c>
    </row>
    <row r="2504" spans="1:12" x14ac:dyDescent="0.2">
      <c r="E2504" s="829" t="s">
        <v>2244</v>
      </c>
      <c r="F2504" s="834">
        <v>0</v>
      </c>
      <c r="G2504" s="834">
        <v>22827776.510000002</v>
      </c>
      <c r="H2504" s="834">
        <v>22827776.510000002</v>
      </c>
      <c r="I2504" s="834">
        <v>22341954.09</v>
      </c>
      <c r="J2504" s="834">
        <v>22341954.09</v>
      </c>
      <c r="K2504" s="834">
        <v>9539445.6099999994</v>
      </c>
      <c r="L2504" s="834">
        <v>485822.42</v>
      </c>
    </row>
    <row r="2507" spans="1:12" x14ac:dyDescent="0.2">
      <c r="A2507" s="831" t="s">
        <v>3006</v>
      </c>
      <c r="C2507" s="831" t="s">
        <v>3007</v>
      </c>
    </row>
    <row r="2508" spans="1:12" x14ac:dyDescent="0.2">
      <c r="A2508" s="832" t="s">
        <v>2281</v>
      </c>
      <c r="B2508" s="832" t="s">
        <v>525</v>
      </c>
      <c r="F2508" s="833">
        <v>0</v>
      </c>
      <c r="G2508" s="833">
        <v>136619.99</v>
      </c>
      <c r="H2508" s="833">
        <v>136619.99</v>
      </c>
      <c r="I2508" s="833">
        <v>136619.99</v>
      </c>
      <c r="J2508" s="833">
        <v>136619.99</v>
      </c>
      <c r="K2508" s="833">
        <v>136619.99</v>
      </c>
      <c r="L2508" s="833">
        <v>0</v>
      </c>
    </row>
    <row r="2509" spans="1:12" x14ac:dyDescent="0.2">
      <c r="E2509" s="829" t="s">
        <v>2244</v>
      </c>
      <c r="F2509" s="834">
        <v>0</v>
      </c>
      <c r="G2509" s="834">
        <v>136619.99</v>
      </c>
      <c r="H2509" s="834">
        <v>136619.99</v>
      </c>
      <c r="I2509" s="834">
        <v>136619.99</v>
      </c>
      <c r="J2509" s="834">
        <v>136619.99</v>
      </c>
      <c r="K2509" s="834">
        <v>136619.99</v>
      </c>
      <c r="L2509" s="834">
        <v>0</v>
      </c>
    </row>
    <row r="2512" spans="1:12" x14ac:dyDescent="0.2">
      <c r="A2512" s="831" t="s">
        <v>3008</v>
      </c>
      <c r="C2512" s="831" t="s">
        <v>3009</v>
      </c>
    </row>
    <row r="2513" spans="1:12" x14ac:dyDescent="0.2">
      <c r="A2513" s="832" t="s">
        <v>2281</v>
      </c>
      <c r="B2513" s="832" t="s">
        <v>525</v>
      </c>
      <c r="F2513" s="833">
        <v>0</v>
      </c>
      <c r="G2513" s="833">
        <v>1832886710.1800001</v>
      </c>
      <c r="H2513" s="833">
        <v>1832886710.1800001</v>
      </c>
      <c r="I2513" s="833">
        <v>1041450796.9299999</v>
      </c>
      <c r="J2513" s="833">
        <v>1041450796.9299999</v>
      </c>
      <c r="K2513" s="833">
        <v>1014674976.77</v>
      </c>
      <c r="L2513" s="833">
        <v>791435913.25</v>
      </c>
    </row>
    <row r="2514" spans="1:12" x14ac:dyDescent="0.2">
      <c r="E2514" s="829" t="s">
        <v>2244</v>
      </c>
      <c r="F2514" s="834">
        <v>0</v>
      </c>
      <c r="G2514" s="834">
        <v>1832886710.1800001</v>
      </c>
      <c r="H2514" s="834">
        <v>1832886710.1800001</v>
      </c>
      <c r="I2514" s="834">
        <v>1041450796.9299999</v>
      </c>
      <c r="J2514" s="834">
        <v>1041450796.9299999</v>
      </c>
      <c r="K2514" s="834">
        <v>1014674976.77</v>
      </c>
      <c r="L2514" s="834">
        <v>791435913.25</v>
      </c>
    </row>
    <row r="2517" spans="1:12" x14ac:dyDescent="0.2">
      <c r="A2517" s="831" t="s">
        <v>3010</v>
      </c>
      <c r="C2517" s="831" t="s">
        <v>3009</v>
      </c>
    </row>
    <row r="2518" spans="1:12" x14ac:dyDescent="0.2">
      <c r="A2518" s="832" t="s">
        <v>2281</v>
      </c>
      <c r="B2518" s="832" t="s">
        <v>525</v>
      </c>
      <c r="F2518" s="833">
        <v>2331678709</v>
      </c>
      <c r="G2518" s="833">
        <v>71627304.030000001</v>
      </c>
      <c r="H2518" s="833">
        <v>2403306013.0300002</v>
      </c>
      <c r="I2518" s="833">
        <v>1508413113.54</v>
      </c>
      <c r="J2518" s="833">
        <v>1508413113.54</v>
      </c>
      <c r="K2518" s="833">
        <v>1443532447.8299999</v>
      </c>
      <c r="L2518" s="833">
        <v>894892899.49000001</v>
      </c>
    </row>
    <row r="2519" spans="1:12" x14ac:dyDescent="0.2">
      <c r="E2519" s="829" t="s">
        <v>2244</v>
      </c>
      <c r="F2519" s="834">
        <v>2331678709</v>
      </c>
      <c r="G2519" s="834">
        <v>71627304.030000001</v>
      </c>
      <c r="H2519" s="834">
        <v>2403306013.0300002</v>
      </c>
      <c r="I2519" s="834">
        <v>1508413113.54</v>
      </c>
      <c r="J2519" s="834">
        <v>1508413113.54</v>
      </c>
      <c r="K2519" s="834">
        <v>1443532447.8299999</v>
      </c>
      <c r="L2519" s="834">
        <v>894892899.49000001</v>
      </c>
    </row>
    <row r="2522" spans="1:12" x14ac:dyDescent="0.2">
      <c r="A2522" s="831" t="s">
        <v>3011</v>
      </c>
      <c r="C2522" s="831" t="s">
        <v>3012</v>
      </c>
    </row>
    <row r="2523" spans="1:12" x14ac:dyDescent="0.2">
      <c r="A2523" s="832" t="s">
        <v>2281</v>
      </c>
      <c r="B2523" s="832" t="s">
        <v>525</v>
      </c>
      <c r="F2523" s="833">
        <v>0</v>
      </c>
      <c r="G2523" s="833">
        <v>2562429.9700000002</v>
      </c>
      <c r="H2523" s="833">
        <v>2562429.9700000002</v>
      </c>
      <c r="I2523" s="833">
        <v>0</v>
      </c>
      <c r="J2523" s="833">
        <v>0</v>
      </c>
      <c r="K2523" s="833">
        <v>0</v>
      </c>
      <c r="L2523" s="833">
        <v>2562429.9700000002</v>
      </c>
    </row>
    <row r="2524" spans="1:12" x14ac:dyDescent="0.2">
      <c r="E2524" s="829" t="s">
        <v>2244</v>
      </c>
      <c r="F2524" s="834">
        <v>0</v>
      </c>
      <c r="G2524" s="834">
        <v>2562429.9700000002</v>
      </c>
      <c r="H2524" s="834">
        <v>2562429.9700000002</v>
      </c>
      <c r="I2524" s="834">
        <v>0</v>
      </c>
      <c r="J2524" s="834">
        <v>0</v>
      </c>
      <c r="K2524" s="834">
        <v>0</v>
      </c>
      <c r="L2524" s="834">
        <v>2562429.9700000002</v>
      </c>
    </row>
    <row r="2527" spans="1:12" x14ac:dyDescent="0.2">
      <c r="A2527" s="831" t="s">
        <v>3013</v>
      </c>
      <c r="C2527" s="831" t="s">
        <v>3014</v>
      </c>
    </row>
    <row r="2528" spans="1:12" x14ac:dyDescent="0.2">
      <c r="A2528" s="832" t="s">
        <v>2257</v>
      </c>
      <c r="B2528" s="832" t="s">
        <v>455</v>
      </c>
      <c r="F2528" s="833">
        <v>0</v>
      </c>
      <c r="G2528" s="833">
        <v>55451793.020000003</v>
      </c>
      <c r="H2528" s="833">
        <v>55451793.020000003</v>
      </c>
      <c r="I2528" s="833">
        <v>55451793.020000003</v>
      </c>
      <c r="J2528" s="833">
        <v>55451793.020000003</v>
      </c>
      <c r="K2528" s="833">
        <v>55451793.020000003</v>
      </c>
      <c r="L2528" s="833">
        <v>0</v>
      </c>
    </row>
    <row r="2529" spans="1:12" x14ac:dyDescent="0.2">
      <c r="A2529" s="832" t="s">
        <v>2299</v>
      </c>
      <c r="B2529" s="832" t="s">
        <v>456</v>
      </c>
      <c r="F2529" s="833">
        <v>0</v>
      </c>
      <c r="G2529" s="833">
        <v>48055750.649999999</v>
      </c>
      <c r="H2529" s="833">
        <v>48055750.649999999</v>
      </c>
      <c r="I2529" s="833">
        <v>48055750.649999999</v>
      </c>
      <c r="J2529" s="833">
        <v>48055750.649999999</v>
      </c>
      <c r="K2529" s="833">
        <v>48055750.649999999</v>
      </c>
      <c r="L2529" s="833">
        <v>0</v>
      </c>
    </row>
    <row r="2530" spans="1:12" x14ac:dyDescent="0.2">
      <c r="A2530" s="832" t="s">
        <v>2246</v>
      </c>
      <c r="B2530" s="832" t="s">
        <v>462</v>
      </c>
      <c r="F2530" s="833">
        <v>0</v>
      </c>
      <c r="G2530" s="833">
        <v>1993857.36</v>
      </c>
      <c r="H2530" s="833">
        <v>1993857.36</v>
      </c>
      <c r="I2530" s="833">
        <v>0</v>
      </c>
      <c r="J2530" s="833">
        <v>0</v>
      </c>
      <c r="K2530" s="833">
        <v>0</v>
      </c>
      <c r="L2530" s="833">
        <v>1993857.36</v>
      </c>
    </row>
    <row r="2531" spans="1:12" x14ac:dyDescent="0.2">
      <c r="E2531" s="829" t="s">
        <v>2244</v>
      </c>
      <c r="F2531" s="834">
        <v>0</v>
      </c>
      <c r="G2531" s="834">
        <v>105501401.03</v>
      </c>
      <c r="H2531" s="834">
        <v>105501401.03</v>
      </c>
      <c r="I2531" s="834">
        <v>103507543.67</v>
      </c>
      <c r="J2531" s="834">
        <v>103507543.67</v>
      </c>
      <c r="K2531" s="834">
        <v>103507543.67</v>
      </c>
      <c r="L2531" s="834">
        <v>1993857.36</v>
      </c>
    </row>
    <row r="2534" spans="1:12" x14ac:dyDescent="0.2">
      <c r="A2534" s="831" t="s">
        <v>3015</v>
      </c>
      <c r="C2534" s="831" t="s">
        <v>3014</v>
      </c>
    </row>
    <row r="2535" spans="1:12" x14ac:dyDescent="0.2">
      <c r="A2535" s="832" t="s">
        <v>2246</v>
      </c>
      <c r="B2535" s="832" t="s">
        <v>462</v>
      </c>
      <c r="F2535" s="833">
        <v>73803396</v>
      </c>
      <c r="G2535" s="833">
        <v>0</v>
      </c>
      <c r="H2535" s="833">
        <v>73803396</v>
      </c>
      <c r="I2535" s="833">
        <v>0</v>
      </c>
      <c r="J2535" s="833">
        <v>0</v>
      </c>
      <c r="K2535" s="833">
        <v>0</v>
      </c>
      <c r="L2535" s="833">
        <v>73803396</v>
      </c>
    </row>
    <row r="2536" spans="1:12" x14ac:dyDescent="0.2">
      <c r="E2536" s="829" t="s">
        <v>2244</v>
      </c>
      <c r="F2536" s="834">
        <v>73803396</v>
      </c>
      <c r="G2536" s="834">
        <v>0</v>
      </c>
      <c r="H2536" s="834">
        <v>73803396</v>
      </c>
      <c r="I2536" s="834">
        <v>0</v>
      </c>
      <c r="J2536" s="834">
        <v>0</v>
      </c>
      <c r="K2536" s="834">
        <v>0</v>
      </c>
      <c r="L2536" s="834">
        <v>73803396</v>
      </c>
    </row>
    <row r="2539" spans="1:12" x14ac:dyDescent="0.2">
      <c r="A2539" s="831" t="s">
        <v>3016</v>
      </c>
      <c r="C2539" s="831" t="s">
        <v>3017</v>
      </c>
    </row>
    <row r="2540" spans="1:12" x14ac:dyDescent="0.2">
      <c r="A2540" s="832" t="s">
        <v>2246</v>
      </c>
      <c r="B2540" s="832" t="s">
        <v>462</v>
      </c>
      <c r="F2540" s="833">
        <v>0</v>
      </c>
      <c r="G2540" s="833">
        <v>36.96</v>
      </c>
      <c r="H2540" s="833">
        <v>36.96</v>
      </c>
      <c r="I2540" s="833">
        <v>0</v>
      </c>
      <c r="J2540" s="833">
        <v>0</v>
      </c>
      <c r="K2540" s="833">
        <v>0</v>
      </c>
      <c r="L2540" s="833">
        <v>36.96</v>
      </c>
    </row>
    <row r="2541" spans="1:12" x14ac:dyDescent="0.2">
      <c r="A2541" s="832" t="s">
        <v>2281</v>
      </c>
      <c r="B2541" s="832" t="s">
        <v>525</v>
      </c>
      <c r="F2541" s="833">
        <v>0</v>
      </c>
      <c r="G2541" s="833">
        <v>28038487.420000002</v>
      </c>
      <c r="H2541" s="833">
        <v>28038487.420000002</v>
      </c>
      <c r="I2541" s="833">
        <v>28038487.420000002</v>
      </c>
      <c r="J2541" s="833">
        <v>28038487.420000002</v>
      </c>
      <c r="K2541" s="833">
        <v>28038487.420000002</v>
      </c>
      <c r="L2541" s="833">
        <v>0</v>
      </c>
    </row>
    <row r="2542" spans="1:12" x14ac:dyDescent="0.2">
      <c r="E2542" s="829" t="s">
        <v>2244</v>
      </c>
      <c r="F2542" s="834">
        <v>0</v>
      </c>
      <c r="G2542" s="834">
        <v>28038524.379999999</v>
      </c>
      <c r="H2542" s="834">
        <v>28038524.379999999</v>
      </c>
      <c r="I2542" s="834">
        <v>28038487.420000002</v>
      </c>
      <c r="J2542" s="834">
        <v>28038487.420000002</v>
      </c>
      <c r="K2542" s="834">
        <v>28038487.420000002</v>
      </c>
      <c r="L2542" s="834">
        <v>36.96</v>
      </c>
    </row>
    <row r="2545" spans="1:12" x14ac:dyDescent="0.2">
      <c r="A2545" s="831" t="s">
        <v>3018</v>
      </c>
      <c r="C2545" s="831" t="s">
        <v>3017</v>
      </c>
    </row>
    <row r="2546" spans="1:12" x14ac:dyDescent="0.2">
      <c r="A2546" s="832" t="s">
        <v>2257</v>
      </c>
      <c r="B2546" s="832" t="s">
        <v>455</v>
      </c>
      <c r="F2546" s="833">
        <v>0</v>
      </c>
      <c r="G2546" s="833">
        <v>97163117.030000001</v>
      </c>
      <c r="H2546" s="833">
        <v>97163117.030000001</v>
      </c>
      <c r="I2546" s="833">
        <v>97163117.030000001</v>
      </c>
      <c r="J2546" s="833">
        <v>97163117.030000001</v>
      </c>
      <c r="K2546" s="833">
        <v>97163117.030000001</v>
      </c>
      <c r="L2546" s="833">
        <v>0</v>
      </c>
    </row>
    <row r="2547" spans="1:12" x14ac:dyDescent="0.2">
      <c r="A2547" s="832" t="s">
        <v>2246</v>
      </c>
      <c r="B2547" s="832" t="s">
        <v>462</v>
      </c>
      <c r="F2547" s="833">
        <v>0</v>
      </c>
      <c r="G2547" s="833">
        <v>110087221.34</v>
      </c>
      <c r="H2547" s="833">
        <v>110087221.34</v>
      </c>
      <c r="I2547" s="833">
        <v>0</v>
      </c>
      <c r="J2547" s="833">
        <v>0</v>
      </c>
      <c r="K2547" s="833">
        <v>0</v>
      </c>
      <c r="L2547" s="833">
        <v>110087221.34</v>
      </c>
    </row>
    <row r="2548" spans="1:12" x14ac:dyDescent="0.2">
      <c r="E2548" s="829" t="s">
        <v>2244</v>
      </c>
      <c r="F2548" s="834">
        <v>0</v>
      </c>
      <c r="G2548" s="834">
        <v>207250338.37</v>
      </c>
      <c r="H2548" s="834">
        <v>207250338.37</v>
      </c>
      <c r="I2548" s="834">
        <v>97163117.030000001</v>
      </c>
      <c r="J2548" s="834">
        <v>97163117.030000001</v>
      </c>
      <c r="K2548" s="834">
        <v>97163117.030000001</v>
      </c>
      <c r="L2548" s="834">
        <v>110087221.34</v>
      </c>
    </row>
    <row r="2551" spans="1:12" x14ac:dyDescent="0.2">
      <c r="A2551" s="831" t="s">
        <v>3019</v>
      </c>
      <c r="C2551" s="831" t="s">
        <v>3017</v>
      </c>
    </row>
    <row r="2552" spans="1:12" x14ac:dyDescent="0.2">
      <c r="A2552" s="832" t="s">
        <v>2246</v>
      </c>
      <c r="B2552" s="832" t="s">
        <v>462</v>
      </c>
      <c r="F2552" s="833">
        <v>286102411</v>
      </c>
      <c r="G2552" s="833">
        <v>0</v>
      </c>
      <c r="H2552" s="833">
        <v>286102411</v>
      </c>
      <c r="I2552" s="833">
        <v>0</v>
      </c>
      <c r="J2552" s="833">
        <v>0</v>
      </c>
      <c r="K2552" s="833">
        <v>0</v>
      </c>
      <c r="L2552" s="833">
        <v>286102411</v>
      </c>
    </row>
    <row r="2553" spans="1:12" x14ac:dyDescent="0.2">
      <c r="E2553" s="829" t="s">
        <v>2244</v>
      </c>
      <c r="F2553" s="834">
        <v>286102411</v>
      </c>
      <c r="G2553" s="834">
        <v>0</v>
      </c>
      <c r="H2553" s="834">
        <v>286102411</v>
      </c>
      <c r="I2553" s="834">
        <v>0</v>
      </c>
      <c r="J2553" s="834">
        <v>0</v>
      </c>
      <c r="K2553" s="834">
        <v>0</v>
      </c>
      <c r="L2553" s="834">
        <v>286102411</v>
      </c>
    </row>
    <row r="2556" spans="1:12" x14ac:dyDescent="0.2">
      <c r="A2556" s="831" t="s">
        <v>3020</v>
      </c>
      <c r="C2556" s="831" t="s">
        <v>3021</v>
      </c>
    </row>
    <row r="2557" spans="1:12" x14ac:dyDescent="0.2">
      <c r="A2557" s="832" t="s">
        <v>2246</v>
      </c>
      <c r="B2557" s="832" t="s">
        <v>462</v>
      </c>
      <c r="F2557" s="833">
        <v>15363827</v>
      </c>
      <c r="G2557" s="833">
        <v>0</v>
      </c>
      <c r="H2557" s="833">
        <v>15363827</v>
      </c>
      <c r="I2557" s="833">
        <v>0</v>
      </c>
      <c r="J2557" s="833">
        <v>0</v>
      </c>
      <c r="K2557" s="833">
        <v>0</v>
      </c>
      <c r="L2557" s="833">
        <v>15363827</v>
      </c>
    </row>
    <row r="2558" spans="1:12" x14ac:dyDescent="0.2">
      <c r="E2558" s="829" t="s">
        <v>2244</v>
      </c>
      <c r="F2558" s="834">
        <v>15363827</v>
      </c>
      <c r="G2558" s="834">
        <v>0</v>
      </c>
      <c r="H2558" s="834">
        <v>15363827</v>
      </c>
      <c r="I2558" s="834">
        <v>0</v>
      </c>
      <c r="J2558" s="834">
        <v>0</v>
      </c>
      <c r="K2558" s="834">
        <v>0</v>
      </c>
      <c r="L2558" s="834">
        <v>15363827</v>
      </c>
    </row>
    <row r="2561" spans="1:12" x14ac:dyDescent="0.2">
      <c r="A2561" s="831" t="s">
        <v>3022</v>
      </c>
      <c r="C2561" s="831" t="s">
        <v>3023</v>
      </c>
    </row>
    <row r="2562" spans="1:12" x14ac:dyDescent="0.2">
      <c r="A2562" s="832" t="s">
        <v>2257</v>
      </c>
      <c r="B2562" s="832" t="s">
        <v>455</v>
      </c>
      <c r="F2562" s="833">
        <v>0</v>
      </c>
      <c r="G2562" s="833">
        <v>684817.95</v>
      </c>
      <c r="H2562" s="833">
        <v>684817.95</v>
      </c>
      <c r="I2562" s="833">
        <v>684817.95</v>
      </c>
      <c r="J2562" s="833">
        <v>684817.95</v>
      </c>
      <c r="K2562" s="833">
        <v>0</v>
      </c>
      <c r="L2562" s="833">
        <v>0</v>
      </c>
    </row>
    <row r="2563" spans="1:12" x14ac:dyDescent="0.2">
      <c r="A2563" s="832" t="s">
        <v>2246</v>
      </c>
      <c r="B2563" s="832" t="s">
        <v>462</v>
      </c>
      <c r="F2563" s="833">
        <v>0</v>
      </c>
      <c r="G2563" s="833">
        <v>5229.05</v>
      </c>
      <c r="H2563" s="833">
        <v>5229.05</v>
      </c>
      <c r="I2563" s="833">
        <v>0</v>
      </c>
      <c r="J2563" s="833">
        <v>0</v>
      </c>
      <c r="K2563" s="833">
        <v>0</v>
      </c>
      <c r="L2563" s="833">
        <v>5229.05</v>
      </c>
    </row>
    <row r="2564" spans="1:12" x14ac:dyDescent="0.2">
      <c r="E2564" s="829" t="s">
        <v>2244</v>
      </c>
      <c r="F2564" s="834">
        <v>0</v>
      </c>
      <c r="G2564" s="834">
        <v>690047</v>
      </c>
      <c r="H2564" s="834">
        <v>690047</v>
      </c>
      <c r="I2564" s="834">
        <v>684817.95</v>
      </c>
      <c r="J2564" s="834">
        <v>684817.95</v>
      </c>
      <c r="K2564" s="834">
        <v>0</v>
      </c>
      <c r="L2564" s="834">
        <v>5229.05</v>
      </c>
    </row>
    <row r="2567" spans="1:12" x14ac:dyDescent="0.2">
      <c r="A2567" s="831" t="s">
        <v>3024</v>
      </c>
      <c r="C2567" s="831" t="s">
        <v>3023</v>
      </c>
    </row>
    <row r="2568" spans="1:12" x14ac:dyDescent="0.2">
      <c r="A2568" s="832" t="s">
        <v>2257</v>
      </c>
      <c r="B2568" s="832" t="s">
        <v>455</v>
      </c>
      <c r="F2568" s="833">
        <v>0</v>
      </c>
      <c r="G2568" s="833">
        <v>2300053.5299999998</v>
      </c>
      <c r="H2568" s="833">
        <v>2300053.5299999998</v>
      </c>
      <c r="I2568" s="833">
        <v>2300053.5299999998</v>
      </c>
      <c r="J2568" s="833">
        <v>2300053.5299999998</v>
      </c>
      <c r="K2568" s="833">
        <v>920050.99</v>
      </c>
      <c r="L2568" s="833">
        <v>0</v>
      </c>
    </row>
    <row r="2569" spans="1:12" x14ac:dyDescent="0.2">
      <c r="A2569" s="832" t="s">
        <v>2246</v>
      </c>
      <c r="B2569" s="832" t="s">
        <v>462</v>
      </c>
      <c r="F2569" s="833">
        <v>0</v>
      </c>
      <c r="G2569" s="833">
        <v>17562.47</v>
      </c>
      <c r="H2569" s="833">
        <v>17562.47</v>
      </c>
      <c r="I2569" s="833">
        <v>0</v>
      </c>
      <c r="J2569" s="833">
        <v>0</v>
      </c>
      <c r="K2569" s="833">
        <v>0</v>
      </c>
      <c r="L2569" s="833">
        <v>17562.47</v>
      </c>
    </row>
    <row r="2570" spans="1:12" x14ac:dyDescent="0.2">
      <c r="A2570" s="832" t="s">
        <v>2258</v>
      </c>
      <c r="B2570" s="832" t="s">
        <v>493</v>
      </c>
      <c r="F2570" s="833">
        <v>0</v>
      </c>
      <c r="G2570" s="833">
        <v>477142</v>
      </c>
      <c r="H2570" s="833">
        <v>477142</v>
      </c>
      <c r="I2570" s="833">
        <v>0</v>
      </c>
      <c r="J2570" s="833">
        <v>0</v>
      </c>
      <c r="K2570" s="833">
        <v>0</v>
      </c>
      <c r="L2570" s="833">
        <v>477142</v>
      </c>
    </row>
    <row r="2571" spans="1:12" x14ac:dyDescent="0.2">
      <c r="A2571" s="832" t="s">
        <v>2351</v>
      </c>
      <c r="B2571" s="832" t="s">
        <v>559</v>
      </c>
      <c r="F2571" s="833">
        <v>0</v>
      </c>
      <c r="G2571" s="833">
        <v>59528</v>
      </c>
      <c r="H2571" s="833">
        <v>59528</v>
      </c>
      <c r="I2571" s="833">
        <v>59528</v>
      </c>
      <c r="J2571" s="833">
        <v>59528</v>
      </c>
      <c r="K2571" s="833">
        <v>59528</v>
      </c>
      <c r="L2571" s="833">
        <v>0</v>
      </c>
    </row>
    <row r="2572" spans="1:12" x14ac:dyDescent="0.2">
      <c r="E2572" s="829" t="s">
        <v>2244</v>
      </c>
      <c r="F2572" s="834">
        <v>0</v>
      </c>
      <c r="G2572" s="834">
        <v>2854286</v>
      </c>
      <c r="H2572" s="834">
        <v>2854286</v>
      </c>
      <c r="I2572" s="834">
        <v>2359581.5299999998</v>
      </c>
      <c r="J2572" s="834">
        <v>2359581.5299999998</v>
      </c>
      <c r="K2572" s="834">
        <v>979578.99</v>
      </c>
      <c r="L2572" s="834">
        <v>494704.47</v>
      </c>
    </row>
    <row r="2575" spans="1:12" x14ac:dyDescent="0.2">
      <c r="A2575" s="831" t="s">
        <v>3025</v>
      </c>
      <c r="C2575" s="831" t="s">
        <v>3023</v>
      </c>
    </row>
    <row r="2576" spans="1:12" x14ac:dyDescent="0.2">
      <c r="A2576" s="832" t="s">
        <v>2257</v>
      </c>
      <c r="B2576" s="832" t="s">
        <v>455</v>
      </c>
      <c r="F2576" s="833">
        <v>0</v>
      </c>
      <c r="G2576" s="833">
        <v>18019142.16</v>
      </c>
      <c r="H2576" s="833">
        <v>18019142.16</v>
      </c>
      <c r="I2576" s="833">
        <v>14695374.01</v>
      </c>
      <c r="J2576" s="833">
        <v>14695374.01</v>
      </c>
      <c r="K2576" s="833">
        <v>14695374.01</v>
      </c>
      <c r="L2576" s="833">
        <v>3323768.15</v>
      </c>
    </row>
    <row r="2577" spans="1:12" x14ac:dyDescent="0.2">
      <c r="A2577" s="832" t="s">
        <v>2246</v>
      </c>
      <c r="B2577" s="832" t="s">
        <v>462</v>
      </c>
      <c r="F2577" s="833">
        <v>3456127</v>
      </c>
      <c r="G2577" s="833">
        <v>0</v>
      </c>
      <c r="H2577" s="833">
        <v>3456127</v>
      </c>
      <c r="I2577" s="833">
        <v>0</v>
      </c>
      <c r="J2577" s="833">
        <v>0</v>
      </c>
      <c r="K2577" s="833">
        <v>0</v>
      </c>
      <c r="L2577" s="833">
        <v>3456127</v>
      </c>
    </row>
    <row r="2578" spans="1:12" x14ac:dyDescent="0.2">
      <c r="A2578" s="832" t="s">
        <v>2258</v>
      </c>
      <c r="B2578" s="832" t="s">
        <v>493</v>
      </c>
      <c r="F2578" s="833">
        <v>0</v>
      </c>
      <c r="G2578" s="833">
        <v>9934497.8399999999</v>
      </c>
      <c r="H2578" s="833">
        <v>9934497.8399999999</v>
      </c>
      <c r="I2578" s="833">
        <v>7300395.3600000003</v>
      </c>
      <c r="J2578" s="833">
        <v>7300395.3600000003</v>
      </c>
      <c r="K2578" s="833">
        <v>1757233.3</v>
      </c>
      <c r="L2578" s="833">
        <v>2634102.48</v>
      </c>
    </row>
    <row r="2579" spans="1:12" x14ac:dyDescent="0.2">
      <c r="A2579" s="832" t="s">
        <v>2351</v>
      </c>
      <c r="B2579" s="832" t="s">
        <v>559</v>
      </c>
      <c r="F2579" s="833">
        <v>0</v>
      </c>
      <c r="G2579" s="833">
        <v>8094448</v>
      </c>
      <c r="H2579" s="833">
        <v>8094448</v>
      </c>
      <c r="I2579" s="833">
        <v>8094448</v>
      </c>
      <c r="J2579" s="833">
        <v>8094448</v>
      </c>
      <c r="K2579" s="833">
        <v>8094448</v>
      </c>
      <c r="L2579" s="833">
        <v>0</v>
      </c>
    </row>
    <row r="2580" spans="1:12" x14ac:dyDescent="0.2">
      <c r="E2580" s="829" t="s">
        <v>2244</v>
      </c>
      <c r="F2580" s="834">
        <v>3456127</v>
      </c>
      <c r="G2580" s="834">
        <v>36048088</v>
      </c>
      <c r="H2580" s="834">
        <v>39504215</v>
      </c>
      <c r="I2580" s="834">
        <v>30090217.370000001</v>
      </c>
      <c r="J2580" s="834">
        <v>30090217.370000001</v>
      </c>
      <c r="K2580" s="834">
        <v>24547055.309999999</v>
      </c>
      <c r="L2580" s="834">
        <v>9413997.6300000008</v>
      </c>
    </row>
    <row r="2583" spans="1:12" x14ac:dyDescent="0.2">
      <c r="A2583" s="831" t="s">
        <v>3026</v>
      </c>
      <c r="C2583" s="831" t="s">
        <v>3027</v>
      </c>
    </row>
    <row r="2584" spans="1:12" x14ac:dyDescent="0.2">
      <c r="A2584" s="832" t="s">
        <v>2257</v>
      </c>
      <c r="B2584" s="832" t="s">
        <v>455</v>
      </c>
      <c r="F2584" s="833">
        <v>0</v>
      </c>
      <c r="G2584" s="833">
        <v>117555.58</v>
      </c>
      <c r="H2584" s="833">
        <v>117555.58</v>
      </c>
      <c r="I2584" s="833">
        <v>117555.58</v>
      </c>
      <c r="J2584" s="833">
        <v>117555.58</v>
      </c>
      <c r="K2584" s="833">
        <v>117555.58</v>
      </c>
      <c r="L2584" s="833">
        <v>0</v>
      </c>
    </row>
    <row r="2585" spans="1:12" x14ac:dyDescent="0.2">
      <c r="A2585" s="832" t="s">
        <v>2246</v>
      </c>
      <c r="B2585" s="832" t="s">
        <v>462</v>
      </c>
      <c r="F2585" s="833">
        <v>0</v>
      </c>
      <c r="G2585" s="833">
        <v>897.62</v>
      </c>
      <c r="H2585" s="833">
        <v>897.62</v>
      </c>
      <c r="I2585" s="833">
        <v>0</v>
      </c>
      <c r="J2585" s="833">
        <v>0</v>
      </c>
      <c r="K2585" s="833">
        <v>0</v>
      </c>
      <c r="L2585" s="833">
        <v>897.62</v>
      </c>
    </row>
    <row r="2586" spans="1:12" x14ac:dyDescent="0.2">
      <c r="E2586" s="829" t="s">
        <v>2244</v>
      </c>
      <c r="F2586" s="834">
        <v>0</v>
      </c>
      <c r="G2586" s="834">
        <v>118453.2</v>
      </c>
      <c r="H2586" s="834">
        <v>118453.2</v>
      </c>
      <c r="I2586" s="834">
        <v>117555.58</v>
      </c>
      <c r="J2586" s="834">
        <v>117555.58</v>
      </c>
      <c r="K2586" s="834">
        <v>117555.58</v>
      </c>
      <c r="L2586" s="834">
        <v>897.62</v>
      </c>
    </row>
    <row r="2589" spans="1:12" x14ac:dyDescent="0.2">
      <c r="A2589" s="831" t="s">
        <v>3028</v>
      </c>
      <c r="C2589" s="831" t="s">
        <v>3029</v>
      </c>
    </row>
    <row r="2590" spans="1:12" x14ac:dyDescent="0.2">
      <c r="A2590" s="832" t="s">
        <v>2257</v>
      </c>
      <c r="B2590" s="832" t="s">
        <v>455</v>
      </c>
      <c r="F2590" s="833">
        <v>0</v>
      </c>
      <c r="G2590" s="833">
        <v>32609.75</v>
      </c>
      <c r="H2590" s="833">
        <v>32609.75</v>
      </c>
      <c r="I2590" s="833">
        <v>32609.75</v>
      </c>
      <c r="J2590" s="833">
        <v>32609.75</v>
      </c>
      <c r="K2590" s="833">
        <v>32609.75</v>
      </c>
      <c r="L2590" s="833">
        <v>0</v>
      </c>
    </row>
    <row r="2591" spans="1:12" x14ac:dyDescent="0.2">
      <c r="A2591" s="832" t="s">
        <v>2246</v>
      </c>
      <c r="B2591" s="832" t="s">
        <v>462</v>
      </c>
      <c r="F2591" s="833">
        <v>0</v>
      </c>
      <c r="G2591" s="833">
        <v>248.99</v>
      </c>
      <c r="H2591" s="833">
        <v>248.99</v>
      </c>
      <c r="I2591" s="833">
        <v>0</v>
      </c>
      <c r="J2591" s="833">
        <v>0</v>
      </c>
      <c r="K2591" s="833">
        <v>0</v>
      </c>
      <c r="L2591" s="833">
        <v>248.99</v>
      </c>
    </row>
    <row r="2592" spans="1:12" x14ac:dyDescent="0.2">
      <c r="A2592" s="832" t="s">
        <v>2258</v>
      </c>
      <c r="B2592" s="832" t="s">
        <v>493</v>
      </c>
      <c r="F2592" s="833">
        <v>0</v>
      </c>
      <c r="G2592" s="833">
        <v>20092.43</v>
      </c>
      <c r="H2592" s="833">
        <v>20092.43</v>
      </c>
      <c r="I2592" s="833">
        <v>0</v>
      </c>
      <c r="J2592" s="833">
        <v>0</v>
      </c>
      <c r="K2592" s="833">
        <v>0</v>
      </c>
      <c r="L2592" s="833">
        <v>20092.43</v>
      </c>
    </row>
    <row r="2593" spans="1:12" x14ac:dyDescent="0.2">
      <c r="E2593" s="829" t="s">
        <v>2244</v>
      </c>
      <c r="F2593" s="834">
        <v>0</v>
      </c>
      <c r="G2593" s="834">
        <v>52951.17</v>
      </c>
      <c r="H2593" s="834">
        <v>52951.17</v>
      </c>
      <c r="I2593" s="834">
        <v>32609.75</v>
      </c>
      <c r="J2593" s="834">
        <v>32609.75</v>
      </c>
      <c r="K2593" s="834">
        <v>32609.75</v>
      </c>
      <c r="L2593" s="834">
        <v>20341.419999999998</v>
      </c>
    </row>
    <row r="2596" spans="1:12" x14ac:dyDescent="0.2">
      <c r="A2596" s="831" t="s">
        <v>3030</v>
      </c>
      <c r="C2596" s="831" t="s">
        <v>3029</v>
      </c>
    </row>
    <row r="2597" spans="1:12" x14ac:dyDescent="0.2">
      <c r="A2597" s="832" t="s">
        <v>2246</v>
      </c>
      <c r="B2597" s="832" t="s">
        <v>462</v>
      </c>
      <c r="F2597" s="833">
        <v>0</v>
      </c>
      <c r="G2597" s="833">
        <v>12581.5</v>
      </c>
      <c r="H2597" s="833">
        <v>12581.5</v>
      </c>
      <c r="I2597" s="833">
        <v>0</v>
      </c>
      <c r="J2597" s="833">
        <v>0</v>
      </c>
      <c r="K2597" s="833">
        <v>0</v>
      </c>
      <c r="L2597" s="833">
        <v>12581.5</v>
      </c>
    </row>
    <row r="2598" spans="1:12" x14ac:dyDescent="0.2">
      <c r="A2598" s="832" t="s">
        <v>2258</v>
      </c>
      <c r="B2598" s="832" t="s">
        <v>493</v>
      </c>
      <c r="F2598" s="833">
        <v>0</v>
      </c>
      <c r="G2598" s="833">
        <v>32681.64</v>
      </c>
      <c r="H2598" s="833">
        <v>32681.64</v>
      </c>
      <c r="I2598" s="833">
        <v>0</v>
      </c>
      <c r="J2598" s="833">
        <v>0</v>
      </c>
      <c r="K2598" s="833">
        <v>0</v>
      </c>
      <c r="L2598" s="833">
        <v>32681.64</v>
      </c>
    </row>
    <row r="2599" spans="1:12" x14ac:dyDescent="0.2">
      <c r="E2599" s="829" t="s">
        <v>2244</v>
      </c>
      <c r="F2599" s="834">
        <v>0</v>
      </c>
      <c r="G2599" s="834">
        <v>45263.14</v>
      </c>
      <c r="H2599" s="834">
        <v>45263.14</v>
      </c>
      <c r="I2599" s="834">
        <v>0</v>
      </c>
      <c r="J2599" s="834">
        <v>0</v>
      </c>
      <c r="K2599" s="834">
        <v>0</v>
      </c>
      <c r="L2599" s="834">
        <v>45263.14</v>
      </c>
    </row>
    <row r="2602" spans="1:12" x14ac:dyDescent="0.2">
      <c r="A2602" s="831" t="s">
        <v>3031</v>
      </c>
      <c r="C2602" s="831" t="s">
        <v>3032</v>
      </c>
    </row>
    <row r="2603" spans="1:12" x14ac:dyDescent="0.2">
      <c r="A2603" s="832" t="s">
        <v>2246</v>
      </c>
      <c r="B2603" s="832" t="s">
        <v>462</v>
      </c>
      <c r="F2603" s="833">
        <v>1</v>
      </c>
      <c r="G2603" s="833">
        <v>0</v>
      </c>
      <c r="H2603" s="833">
        <v>1</v>
      </c>
      <c r="I2603" s="833">
        <v>0</v>
      </c>
      <c r="J2603" s="833">
        <v>0</v>
      </c>
      <c r="K2603" s="833">
        <v>0</v>
      </c>
      <c r="L2603" s="833">
        <v>1</v>
      </c>
    </row>
    <row r="2604" spans="1:12" x14ac:dyDescent="0.2">
      <c r="E2604" s="829" t="s">
        <v>2244</v>
      </c>
      <c r="F2604" s="834">
        <v>1</v>
      </c>
      <c r="G2604" s="834">
        <v>0</v>
      </c>
      <c r="H2604" s="834">
        <v>1</v>
      </c>
      <c r="I2604" s="834">
        <v>0</v>
      </c>
      <c r="J2604" s="834">
        <v>0</v>
      </c>
      <c r="K2604" s="834">
        <v>0</v>
      </c>
      <c r="L2604" s="834">
        <v>1</v>
      </c>
    </row>
    <row r="2607" spans="1:12" x14ac:dyDescent="0.2">
      <c r="E2607" s="829" t="s">
        <v>3033</v>
      </c>
      <c r="F2607" s="834">
        <v>75193983989</v>
      </c>
      <c r="G2607" s="834">
        <v>13630782821.66</v>
      </c>
      <c r="H2607" s="834">
        <v>88824766810.660004</v>
      </c>
      <c r="I2607" s="834">
        <v>81300147178.279999</v>
      </c>
      <c r="J2607" s="834">
        <v>81285265390.220001</v>
      </c>
      <c r="K2607" s="834">
        <v>78768857064.130005</v>
      </c>
      <c r="L2607" s="834">
        <v>7524619632.3800001</v>
      </c>
    </row>
    <row r="2610" spans="1:11" ht="13.5" x14ac:dyDescent="0.2">
      <c r="A2610" s="835" t="s">
        <v>3034</v>
      </c>
      <c r="I2610" s="836">
        <v>44631</v>
      </c>
      <c r="K2610" s="837" t="s">
        <v>3035</v>
      </c>
    </row>
  </sheetData>
  <pageMargins left="0.31523837298115509" right="0.19719757252565651" top="0.39370078740157477" bottom="0.19719757252565651" header="1.1126239316962329E-308" footer="0.19719757252565651"/>
  <pageSetup orientation="portrait" errors="NA" horizontalDpi="0" verticalDpi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"/>
  <sheetViews>
    <sheetView workbookViewId="0">
      <selection activeCell="BR16" sqref="BR16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  <col min="65" max="65" width="4.140625" customWidth="1"/>
    <col min="66" max="66" width="0" hidden="1" customWidth="1"/>
    <col min="67" max="67" width="0.5703125" customWidth="1"/>
  </cols>
  <sheetData>
    <row r="1" spans="1:67" x14ac:dyDescent="0.25">
      <c r="A1" s="822" t="s">
        <v>1630</v>
      </c>
      <c r="B1" s="846" t="s">
        <v>1631</v>
      </c>
      <c r="C1" s="846"/>
      <c r="D1" s="846"/>
      <c r="E1" s="846"/>
      <c r="F1" s="847" t="s">
        <v>1632</v>
      </c>
      <c r="G1" s="847"/>
      <c r="H1" s="847"/>
      <c r="I1" s="847"/>
      <c r="J1" s="847"/>
      <c r="K1" s="847"/>
      <c r="L1" s="847"/>
      <c r="M1" s="847"/>
      <c r="N1" s="847" t="s">
        <v>1633</v>
      </c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6" t="s">
        <v>1634</v>
      </c>
      <c r="BG1" s="846"/>
      <c r="BH1" s="846"/>
      <c r="BI1" s="846"/>
      <c r="BJ1" s="846"/>
      <c r="BK1" s="846"/>
      <c r="BL1" s="846"/>
      <c r="BM1" s="846"/>
      <c r="BN1" s="846"/>
      <c r="BO1" s="846"/>
    </row>
    <row r="2" spans="1:67" x14ac:dyDescent="0.25">
      <c r="A2" s="823">
        <v>1</v>
      </c>
      <c r="B2" s="848">
        <v>2020</v>
      </c>
      <c r="C2" s="848"/>
      <c r="D2" s="848"/>
      <c r="E2" s="848"/>
      <c r="F2" s="848" t="s">
        <v>1519</v>
      </c>
      <c r="G2" s="848"/>
      <c r="H2" s="848"/>
      <c r="I2" s="848"/>
      <c r="J2" s="848"/>
      <c r="K2" s="848"/>
      <c r="L2" s="848"/>
      <c r="M2" s="848"/>
      <c r="N2" s="848" t="s">
        <v>2169</v>
      </c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848"/>
      <c r="AK2" s="848"/>
      <c r="AL2" s="848"/>
      <c r="AM2" s="848"/>
      <c r="AN2" s="848"/>
      <c r="AO2" s="848"/>
      <c r="AP2" s="848"/>
      <c r="AQ2" s="848"/>
      <c r="AR2" s="848"/>
      <c r="AS2" s="848"/>
      <c r="AT2" s="848"/>
      <c r="AU2" s="848"/>
      <c r="AV2" s="848"/>
      <c r="AW2" s="848"/>
      <c r="AX2" s="848"/>
      <c r="AY2" s="848"/>
      <c r="AZ2" s="848"/>
      <c r="BA2" s="848"/>
      <c r="BB2" s="848"/>
      <c r="BC2" s="848"/>
      <c r="BD2" s="848"/>
      <c r="BE2" s="848"/>
      <c r="BF2" s="848" t="s">
        <v>2170</v>
      </c>
      <c r="BG2" s="848"/>
      <c r="BH2" s="848"/>
      <c r="BI2" s="848"/>
      <c r="BJ2" s="848"/>
      <c r="BK2" s="848"/>
      <c r="BL2" s="848"/>
      <c r="BM2" s="848"/>
      <c r="BN2" s="848"/>
      <c r="BO2" s="848"/>
    </row>
    <row r="3" spans="1:67" x14ac:dyDescent="0.25">
      <c r="A3" s="824" t="s">
        <v>2171</v>
      </c>
      <c r="B3" s="849" t="s">
        <v>1640</v>
      </c>
      <c r="C3" s="849"/>
      <c r="D3" s="849"/>
      <c r="E3" s="849"/>
      <c r="F3" s="849" t="s">
        <v>1641</v>
      </c>
      <c r="G3" s="849"/>
      <c r="H3" s="849"/>
      <c r="I3" s="849"/>
      <c r="J3" s="849"/>
      <c r="K3" s="849"/>
      <c r="L3" s="849"/>
      <c r="M3" s="849"/>
      <c r="N3" s="849" t="s">
        <v>2172</v>
      </c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9"/>
      <c r="AT3" s="849"/>
      <c r="AU3" s="849"/>
      <c r="AV3" s="849"/>
      <c r="AW3" s="849"/>
      <c r="AX3" s="849"/>
      <c r="AY3" s="849"/>
      <c r="AZ3" s="849"/>
      <c r="BA3" s="849"/>
      <c r="BB3" s="849"/>
      <c r="BC3" s="849"/>
      <c r="BD3" s="849"/>
      <c r="BE3" s="849"/>
      <c r="BF3" s="849" t="s">
        <v>2173</v>
      </c>
      <c r="BG3" s="849"/>
      <c r="BH3" s="849"/>
      <c r="BI3" s="849"/>
      <c r="BJ3" s="849"/>
      <c r="BK3" s="849"/>
      <c r="BL3" s="849"/>
      <c r="BM3" s="849"/>
      <c r="BN3" s="849"/>
      <c r="BO3" s="849"/>
    </row>
    <row r="4" spans="1:67" x14ac:dyDescent="0.25">
      <c r="A4" s="824" t="s">
        <v>1639</v>
      </c>
      <c r="B4" s="849" t="s">
        <v>1640</v>
      </c>
      <c r="C4" s="849"/>
      <c r="D4" s="849"/>
      <c r="E4" s="849"/>
      <c r="F4" s="849" t="s">
        <v>1641</v>
      </c>
      <c r="G4" s="849"/>
      <c r="H4" s="849"/>
      <c r="I4" s="849"/>
      <c r="J4" s="849"/>
      <c r="K4" s="849"/>
      <c r="L4" s="849"/>
      <c r="M4" s="849"/>
      <c r="N4" s="849" t="s">
        <v>2174</v>
      </c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 t="s">
        <v>2175</v>
      </c>
      <c r="BG4" s="849"/>
      <c r="BH4" s="849"/>
      <c r="BI4" s="849"/>
      <c r="BJ4" s="849"/>
      <c r="BK4" s="849"/>
      <c r="BL4" s="849"/>
      <c r="BM4" s="849"/>
      <c r="BN4" s="849"/>
      <c r="BO4" s="849"/>
    </row>
    <row r="5" spans="1:67" x14ac:dyDescent="0.25">
      <c r="A5" s="824" t="s">
        <v>1912</v>
      </c>
      <c r="B5" s="849" t="s">
        <v>1640</v>
      </c>
      <c r="C5" s="849"/>
      <c r="D5" s="849"/>
      <c r="E5" s="849"/>
      <c r="F5" s="849" t="s">
        <v>1641</v>
      </c>
      <c r="G5" s="849"/>
      <c r="H5" s="849"/>
      <c r="I5" s="849"/>
      <c r="J5" s="849"/>
      <c r="K5" s="849"/>
      <c r="L5" s="849"/>
      <c r="M5" s="849"/>
      <c r="N5" s="849" t="s">
        <v>2176</v>
      </c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9"/>
      <c r="AG5" s="849"/>
      <c r="AH5" s="849"/>
      <c r="AI5" s="849"/>
      <c r="AJ5" s="849"/>
      <c r="AK5" s="849"/>
      <c r="AL5" s="849"/>
      <c r="AM5" s="849"/>
      <c r="AN5" s="849"/>
      <c r="AO5" s="849"/>
      <c r="AP5" s="849"/>
      <c r="AQ5" s="849"/>
      <c r="AR5" s="849"/>
      <c r="AS5" s="849"/>
      <c r="AT5" s="849"/>
      <c r="AU5" s="849"/>
      <c r="AV5" s="849"/>
      <c r="AW5" s="849"/>
      <c r="AX5" s="849"/>
      <c r="AY5" s="849"/>
      <c r="AZ5" s="849"/>
      <c r="BA5" s="849"/>
      <c r="BB5" s="849"/>
      <c r="BC5" s="849"/>
      <c r="BD5" s="849"/>
      <c r="BE5" s="849"/>
      <c r="BF5" s="849" t="s">
        <v>2177</v>
      </c>
      <c r="BG5" s="849"/>
      <c r="BH5" s="849"/>
      <c r="BI5" s="849"/>
      <c r="BJ5" s="849"/>
      <c r="BK5" s="849"/>
      <c r="BL5" s="849"/>
      <c r="BM5" s="849"/>
      <c r="BN5" s="849"/>
      <c r="BO5" s="849"/>
    </row>
    <row r="6" spans="1:67" x14ac:dyDescent="0.25">
      <c r="A6" s="824" t="s">
        <v>1646</v>
      </c>
      <c r="B6" s="849" t="s">
        <v>1640</v>
      </c>
      <c r="C6" s="849"/>
      <c r="D6" s="849"/>
      <c r="E6" s="849"/>
      <c r="F6" s="849" t="s">
        <v>1641</v>
      </c>
      <c r="G6" s="849"/>
      <c r="H6" s="849"/>
      <c r="I6" s="849"/>
      <c r="J6" s="849"/>
      <c r="K6" s="849"/>
      <c r="L6" s="849"/>
      <c r="M6" s="849"/>
      <c r="N6" s="849" t="s">
        <v>2178</v>
      </c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49"/>
      <c r="AG6" s="849"/>
      <c r="AH6" s="849"/>
      <c r="AI6" s="849"/>
      <c r="AJ6" s="849"/>
      <c r="AK6" s="849"/>
      <c r="AL6" s="849"/>
      <c r="AM6" s="849"/>
      <c r="AN6" s="849"/>
      <c r="AO6" s="849"/>
      <c r="AP6" s="849"/>
      <c r="AQ6" s="849"/>
      <c r="AR6" s="849"/>
      <c r="AS6" s="849"/>
      <c r="AT6" s="849"/>
      <c r="AU6" s="849"/>
      <c r="AV6" s="849"/>
      <c r="AW6" s="849"/>
      <c r="AX6" s="849"/>
      <c r="AY6" s="849"/>
      <c r="AZ6" s="849"/>
      <c r="BA6" s="849"/>
      <c r="BB6" s="849"/>
      <c r="BC6" s="849"/>
      <c r="BD6" s="849"/>
      <c r="BE6" s="849"/>
      <c r="BF6" s="849" t="s">
        <v>2179</v>
      </c>
      <c r="BG6" s="849"/>
      <c r="BH6" s="849"/>
      <c r="BI6" s="849"/>
      <c r="BJ6" s="849"/>
      <c r="BK6" s="849"/>
      <c r="BL6" s="849"/>
      <c r="BM6" s="849"/>
      <c r="BN6" s="849"/>
      <c r="BO6" s="849"/>
    </row>
    <row r="7" spans="1:67" x14ac:dyDescent="0.25">
      <c r="A7" s="824" t="s">
        <v>2158</v>
      </c>
      <c r="B7" s="849" t="s">
        <v>1640</v>
      </c>
      <c r="C7" s="849"/>
      <c r="D7" s="849"/>
      <c r="E7" s="849"/>
      <c r="F7" s="849" t="s">
        <v>1641</v>
      </c>
      <c r="G7" s="849"/>
      <c r="H7" s="849"/>
      <c r="I7" s="849"/>
      <c r="J7" s="849"/>
      <c r="K7" s="849"/>
      <c r="L7" s="849"/>
      <c r="M7" s="849"/>
      <c r="N7" s="849" t="s">
        <v>2180</v>
      </c>
      <c r="O7" s="849"/>
      <c r="P7" s="849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49"/>
      <c r="AJ7" s="849"/>
      <c r="AK7" s="849"/>
      <c r="AL7" s="849"/>
      <c r="AM7" s="849"/>
      <c r="AN7" s="849"/>
      <c r="AO7" s="849"/>
      <c r="AP7" s="849"/>
      <c r="AQ7" s="849"/>
      <c r="AR7" s="849"/>
      <c r="AS7" s="849"/>
      <c r="AT7" s="849"/>
      <c r="AU7" s="849"/>
      <c r="AV7" s="849"/>
      <c r="AW7" s="849"/>
      <c r="AX7" s="849"/>
      <c r="AY7" s="849"/>
      <c r="AZ7" s="849"/>
      <c r="BA7" s="849"/>
      <c r="BB7" s="849"/>
      <c r="BC7" s="849"/>
      <c r="BD7" s="849"/>
      <c r="BE7" s="849"/>
      <c r="BF7" s="849" t="s">
        <v>2181</v>
      </c>
      <c r="BG7" s="849"/>
      <c r="BH7" s="849"/>
      <c r="BI7" s="849"/>
      <c r="BJ7" s="849"/>
      <c r="BK7" s="849"/>
      <c r="BL7" s="849"/>
      <c r="BM7" s="849"/>
      <c r="BN7" s="849"/>
      <c r="BO7" s="849"/>
    </row>
    <row r="8" spans="1:67" x14ac:dyDescent="0.25">
      <c r="A8" s="824" t="s">
        <v>2155</v>
      </c>
      <c r="B8" s="849" t="s">
        <v>1640</v>
      </c>
      <c r="C8" s="849"/>
      <c r="D8" s="849"/>
      <c r="E8" s="849"/>
      <c r="F8" s="849" t="s">
        <v>1641</v>
      </c>
      <c r="G8" s="849"/>
      <c r="H8" s="849"/>
      <c r="I8" s="849"/>
      <c r="J8" s="849"/>
      <c r="K8" s="849"/>
      <c r="L8" s="849"/>
      <c r="M8" s="849"/>
      <c r="N8" s="849" t="s">
        <v>2182</v>
      </c>
      <c r="O8" s="849"/>
      <c r="P8" s="849"/>
      <c r="Q8" s="849"/>
      <c r="R8" s="849"/>
      <c r="S8" s="849"/>
      <c r="T8" s="849"/>
      <c r="U8" s="849"/>
      <c r="V8" s="849"/>
      <c r="W8" s="849"/>
      <c r="X8" s="849"/>
      <c r="Y8" s="849"/>
      <c r="Z8" s="849"/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49"/>
      <c r="AQ8" s="849"/>
      <c r="AR8" s="849"/>
      <c r="AS8" s="849"/>
      <c r="AT8" s="849"/>
      <c r="AU8" s="849"/>
      <c r="AV8" s="849"/>
      <c r="AW8" s="849"/>
      <c r="AX8" s="849"/>
      <c r="AY8" s="849"/>
      <c r="AZ8" s="849"/>
      <c r="BA8" s="849"/>
      <c r="BB8" s="849"/>
      <c r="BC8" s="849"/>
      <c r="BD8" s="849"/>
      <c r="BE8" s="849"/>
      <c r="BF8" s="849" t="s">
        <v>2183</v>
      </c>
      <c r="BG8" s="849"/>
      <c r="BH8" s="849"/>
      <c r="BI8" s="849"/>
      <c r="BJ8" s="849"/>
      <c r="BK8" s="849"/>
      <c r="BL8" s="849"/>
      <c r="BM8" s="849"/>
      <c r="BN8" s="849"/>
      <c r="BO8" s="849"/>
    </row>
    <row r="9" spans="1:67" x14ac:dyDescent="0.25">
      <c r="A9" s="824" t="s">
        <v>1998</v>
      </c>
      <c r="B9" s="849" t="s">
        <v>1640</v>
      </c>
      <c r="C9" s="849"/>
      <c r="D9" s="849"/>
      <c r="E9" s="849"/>
      <c r="F9" s="849" t="s">
        <v>1641</v>
      </c>
      <c r="G9" s="849"/>
      <c r="H9" s="849"/>
      <c r="I9" s="849"/>
      <c r="J9" s="849"/>
      <c r="K9" s="849"/>
      <c r="L9" s="849"/>
      <c r="M9" s="849"/>
      <c r="N9" s="848" t="s">
        <v>2184</v>
      </c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/>
      <c r="AK9" s="848"/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/>
      <c r="AY9" s="848"/>
      <c r="AZ9" s="848"/>
      <c r="BA9" s="848"/>
      <c r="BB9" s="848"/>
      <c r="BC9" s="848"/>
      <c r="BD9" s="848"/>
      <c r="BE9" s="848"/>
      <c r="BF9" s="849" t="s">
        <v>2185</v>
      </c>
      <c r="BG9" s="849"/>
      <c r="BH9" s="849"/>
      <c r="BI9" s="849"/>
      <c r="BJ9" s="849"/>
      <c r="BK9" s="849"/>
      <c r="BL9" s="849"/>
      <c r="BM9" s="849"/>
      <c r="BN9" s="849"/>
      <c r="BO9" s="849"/>
    </row>
    <row r="10" spans="1:67" x14ac:dyDescent="0.25">
      <c r="A10" s="824" t="s">
        <v>1603</v>
      </c>
      <c r="B10" s="849" t="s">
        <v>1640</v>
      </c>
      <c r="C10" s="849"/>
      <c r="D10" s="849"/>
      <c r="E10" s="849"/>
      <c r="F10" s="849" t="s">
        <v>1641</v>
      </c>
      <c r="G10" s="849"/>
      <c r="H10" s="849"/>
      <c r="I10" s="849"/>
      <c r="J10" s="849"/>
      <c r="K10" s="849"/>
      <c r="L10" s="849"/>
      <c r="M10" s="849"/>
      <c r="N10" s="849" t="s">
        <v>2186</v>
      </c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9"/>
      <c r="AN10" s="849"/>
      <c r="AO10" s="849"/>
      <c r="AP10" s="849"/>
      <c r="AQ10" s="849"/>
      <c r="AR10" s="849"/>
      <c r="AS10" s="849"/>
      <c r="AT10" s="849"/>
      <c r="AU10" s="849"/>
      <c r="AV10" s="849"/>
      <c r="AW10" s="849"/>
      <c r="AX10" s="849"/>
      <c r="AY10" s="849"/>
      <c r="AZ10" s="849"/>
      <c r="BA10" s="849"/>
      <c r="BB10" s="849"/>
      <c r="BC10" s="849"/>
      <c r="BD10" s="849"/>
      <c r="BE10" s="849"/>
      <c r="BF10" s="849" t="s">
        <v>2187</v>
      </c>
      <c r="BG10" s="849"/>
      <c r="BH10" s="849"/>
      <c r="BI10" s="849"/>
      <c r="BJ10" s="849"/>
      <c r="BK10" s="849"/>
      <c r="BL10" s="849"/>
      <c r="BM10" s="849"/>
      <c r="BN10" s="849"/>
      <c r="BO10" s="849"/>
    </row>
    <row r="11" spans="1:67" x14ac:dyDescent="0.25">
      <c r="A11" s="824" t="s">
        <v>1914</v>
      </c>
      <c r="B11" s="849" t="s">
        <v>1640</v>
      </c>
      <c r="C11" s="849"/>
      <c r="D11" s="849"/>
      <c r="E11" s="849"/>
      <c r="F11" s="849" t="s">
        <v>1641</v>
      </c>
      <c r="G11" s="849"/>
      <c r="H11" s="849"/>
      <c r="I11" s="849"/>
      <c r="J11" s="849"/>
      <c r="K11" s="849"/>
      <c r="L11" s="849"/>
      <c r="M11" s="849"/>
      <c r="N11" s="849" t="s">
        <v>2188</v>
      </c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49"/>
      <c r="AG11" s="849"/>
      <c r="AH11" s="849"/>
      <c r="AI11" s="849"/>
      <c r="AJ11" s="849"/>
      <c r="AK11" s="849"/>
      <c r="AL11" s="849"/>
      <c r="AM11" s="849"/>
      <c r="AN11" s="849"/>
      <c r="AO11" s="849"/>
      <c r="AP11" s="849"/>
      <c r="AQ11" s="849"/>
      <c r="AR11" s="849"/>
      <c r="AS11" s="849"/>
      <c r="AT11" s="849"/>
      <c r="AU11" s="849"/>
      <c r="AV11" s="849"/>
      <c r="AW11" s="849"/>
      <c r="AX11" s="849"/>
      <c r="AY11" s="849"/>
      <c r="AZ11" s="849"/>
      <c r="BA11" s="849"/>
      <c r="BB11" s="849"/>
      <c r="BC11" s="849"/>
      <c r="BD11" s="849"/>
      <c r="BE11" s="849"/>
      <c r="BF11" s="849" t="s">
        <v>2189</v>
      </c>
      <c r="BG11" s="849"/>
      <c r="BH11" s="849"/>
      <c r="BI11" s="849"/>
      <c r="BJ11" s="849"/>
      <c r="BK11" s="849"/>
      <c r="BL11" s="849"/>
      <c r="BM11" s="849"/>
      <c r="BN11" s="849"/>
      <c r="BO11" s="849"/>
    </row>
    <row r="12" spans="1:67" x14ac:dyDescent="0.25">
      <c r="A12" s="824" t="s">
        <v>2190</v>
      </c>
      <c r="B12" s="849" t="s">
        <v>1640</v>
      </c>
      <c r="C12" s="849"/>
      <c r="D12" s="849"/>
      <c r="E12" s="849"/>
      <c r="F12" s="849" t="s">
        <v>1808</v>
      </c>
      <c r="G12" s="849"/>
      <c r="H12" s="849"/>
      <c r="I12" s="849"/>
      <c r="J12" s="849"/>
      <c r="K12" s="849"/>
      <c r="L12" s="849"/>
      <c r="M12" s="849"/>
      <c r="N12" s="849" t="s">
        <v>2191</v>
      </c>
      <c r="O12" s="849"/>
      <c r="P12" s="849"/>
      <c r="Q12" s="849"/>
      <c r="R12" s="849"/>
      <c r="S12" s="849"/>
      <c r="T12" s="849"/>
      <c r="U12" s="849"/>
      <c r="V12" s="849"/>
      <c r="W12" s="849"/>
      <c r="X12" s="849"/>
      <c r="Y12" s="849"/>
      <c r="Z12" s="849"/>
      <c r="AA12" s="849"/>
      <c r="AB12" s="849"/>
      <c r="AC12" s="849"/>
      <c r="AD12" s="849"/>
      <c r="AE12" s="849"/>
      <c r="AF12" s="849"/>
      <c r="AG12" s="849"/>
      <c r="AH12" s="849"/>
      <c r="AI12" s="849"/>
      <c r="AJ12" s="849"/>
      <c r="AK12" s="849"/>
      <c r="AL12" s="849"/>
      <c r="AM12" s="849"/>
      <c r="AN12" s="849"/>
      <c r="AO12" s="849"/>
      <c r="AP12" s="849"/>
      <c r="AQ12" s="849"/>
      <c r="AR12" s="849"/>
      <c r="AS12" s="849"/>
      <c r="AT12" s="849"/>
      <c r="AU12" s="849"/>
      <c r="AV12" s="849"/>
      <c r="AW12" s="849"/>
      <c r="AX12" s="849"/>
      <c r="AY12" s="849"/>
      <c r="AZ12" s="849"/>
      <c r="BA12" s="849"/>
      <c r="BB12" s="849"/>
      <c r="BC12" s="849"/>
      <c r="BD12" s="849"/>
      <c r="BE12" s="849"/>
      <c r="BF12" s="849" t="s">
        <v>2192</v>
      </c>
      <c r="BG12" s="849"/>
      <c r="BH12" s="849"/>
      <c r="BI12" s="849"/>
      <c r="BJ12" s="849"/>
      <c r="BK12" s="849"/>
      <c r="BL12" s="849"/>
      <c r="BM12" s="849"/>
      <c r="BN12" s="849"/>
      <c r="BO12" s="849"/>
    </row>
    <row r="13" spans="1:67" x14ac:dyDescent="0.25">
      <c r="A13" s="822" t="s">
        <v>1630</v>
      </c>
      <c r="B13" s="846" t="s">
        <v>1631</v>
      </c>
      <c r="C13" s="846"/>
      <c r="D13" s="846"/>
      <c r="E13" s="846"/>
      <c r="F13" s="847" t="s">
        <v>1632</v>
      </c>
      <c r="G13" s="847"/>
      <c r="H13" s="847"/>
      <c r="I13" s="847"/>
      <c r="J13" s="847"/>
      <c r="K13" s="847"/>
      <c r="L13" s="847"/>
      <c r="M13" s="847"/>
      <c r="N13" s="847" t="s">
        <v>1633</v>
      </c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/>
      <c r="AT13" s="847"/>
      <c r="AU13" s="847"/>
      <c r="AV13" s="847"/>
      <c r="AW13" s="847"/>
      <c r="AX13" s="847"/>
      <c r="AY13" s="847"/>
      <c r="AZ13" s="847"/>
      <c r="BA13" s="847"/>
      <c r="BB13" s="847"/>
      <c r="BC13" s="847"/>
      <c r="BD13" s="847"/>
      <c r="BE13" s="847"/>
      <c r="BF13" s="846" t="s">
        <v>1634</v>
      </c>
      <c r="BG13" s="846"/>
      <c r="BH13" s="846"/>
      <c r="BI13" s="846"/>
      <c r="BJ13" s="846"/>
      <c r="BK13" s="846"/>
      <c r="BL13" s="846"/>
      <c r="BM13" s="846"/>
      <c r="BN13" s="846"/>
      <c r="BO13" s="846"/>
    </row>
    <row r="14" spans="1:67" x14ac:dyDescent="0.25">
      <c r="A14" s="824" t="s">
        <v>2193</v>
      </c>
      <c r="B14" s="849" t="s">
        <v>1640</v>
      </c>
      <c r="C14" s="849"/>
      <c r="D14" s="849"/>
      <c r="E14" s="849"/>
      <c r="F14" s="849" t="s">
        <v>1808</v>
      </c>
      <c r="G14" s="849"/>
      <c r="H14" s="849"/>
      <c r="I14" s="849"/>
      <c r="J14" s="849"/>
      <c r="K14" s="849"/>
      <c r="L14" s="849"/>
      <c r="M14" s="849"/>
      <c r="N14" s="848" t="s">
        <v>2194</v>
      </c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848"/>
      <c r="BB14" s="848"/>
      <c r="BC14" s="848"/>
      <c r="BD14" s="848"/>
      <c r="BE14" s="848"/>
      <c r="BF14" s="849" t="s">
        <v>2195</v>
      </c>
      <c r="BG14" s="849"/>
      <c r="BH14" s="849"/>
      <c r="BI14" s="849"/>
      <c r="BJ14" s="849"/>
      <c r="BK14" s="849"/>
      <c r="BL14" s="849"/>
      <c r="BM14" s="849"/>
      <c r="BN14" s="849"/>
      <c r="BO14" s="849"/>
    </row>
    <row r="15" spans="1:67" x14ac:dyDescent="0.25">
      <c r="A15" s="824" t="s">
        <v>2196</v>
      </c>
      <c r="B15" s="849" t="s">
        <v>1640</v>
      </c>
      <c r="C15" s="849"/>
      <c r="D15" s="849"/>
      <c r="E15" s="849"/>
      <c r="F15" s="849" t="s">
        <v>1808</v>
      </c>
      <c r="G15" s="849"/>
      <c r="H15" s="849"/>
      <c r="I15" s="849"/>
      <c r="J15" s="849"/>
      <c r="K15" s="849"/>
      <c r="L15" s="849"/>
      <c r="M15" s="849"/>
      <c r="N15" s="848" t="s">
        <v>2197</v>
      </c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8"/>
      <c r="AN15" s="848"/>
      <c r="AO15" s="848"/>
      <c r="AP15" s="848"/>
      <c r="AQ15" s="848"/>
      <c r="AR15" s="848"/>
      <c r="AS15" s="848"/>
      <c r="AT15" s="848"/>
      <c r="AU15" s="848"/>
      <c r="AV15" s="848"/>
      <c r="AW15" s="848"/>
      <c r="AX15" s="848"/>
      <c r="AY15" s="848"/>
      <c r="AZ15" s="848"/>
      <c r="BA15" s="848"/>
      <c r="BB15" s="848"/>
      <c r="BC15" s="848"/>
      <c r="BD15" s="848"/>
      <c r="BE15" s="848"/>
      <c r="BF15" s="849" t="s">
        <v>2198</v>
      </c>
      <c r="BG15" s="849"/>
      <c r="BH15" s="849"/>
      <c r="BI15" s="849"/>
      <c r="BJ15" s="849"/>
      <c r="BK15" s="849"/>
      <c r="BL15" s="849"/>
      <c r="BM15" s="849"/>
      <c r="BN15" s="849"/>
      <c r="BO15" s="849"/>
    </row>
    <row r="16" spans="1:67" x14ac:dyDescent="0.25">
      <c r="A16" s="824" t="s">
        <v>2011</v>
      </c>
      <c r="B16" s="849" t="s">
        <v>1640</v>
      </c>
      <c r="C16" s="849"/>
      <c r="D16" s="849"/>
      <c r="E16" s="849"/>
      <c r="F16" s="849" t="s">
        <v>1808</v>
      </c>
      <c r="G16" s="849"/>
      <c r="H16" s="849"/>
      <c r="I16" s="849"/>
      <c r="J16" s="849"/>
      <c r="K16" s="849"/>
      <c r="L16" s="849"/>
      <c r="M16" s="849"/>
      <c r="N16" s="848" t="s">
        <v>2199</v>
      </c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  <c r="Z16" s="848"/>
      <c r="AA16" s="848"/>
      <c r="AB16" s="848"/>
      <c r="AC16" s="848"/>
      <c r="AD16" s="848"/>
      <c r="AE16" s="848"/>
      <c r="AF16" s="848"/>
      <c r="AG16" s="848"/>
      <c r="AH16" s="848"/>
      <c r="AI16" s="848"/>
      <c r="AJ16" s="848"/>
      <c r="AK16" s="848"/>
      <c r="AL16" s="848"/>
      <c r="AM16" s="848"/>
      <c r="AN16" s="848"/>
      <c r="AO16" s="848"/>
      <c r="AP16" s="848"/>
      <c r="AQ16" s="848"/>
      <c r="AR16" s="848"/>
      <c r="AS16" s="848"/>
      <c r="AT16" s="848"/>
      <c r="AU16" s="848"/>
      <c r="AV16" s="848"/>
      <c r="AW16" s="848"/>
      <c r="AX16" s="848"/>
      <c r="AY16" s="848"/>
      <c r="AZ16" s="848"/>
      <c r="BA16" s="848"/>
      <c r="BB16" s="848"/>
      <c r="BC16" s="848"/>
      <c r="BD16" s="848"/>
      <c r="BE16" s="848"/>
      <c r="BF16" s="849" t="s">
        <v>2200</v>
      </c>
      <c r="BG16" s="849"/>
      <c r="BH16" s="849"/>
      <c r="BI16" s="849"/>
      <c r="BJ16" s="849"/>
      <c r="BK16" s="849"/>
      <c r="BL16" s="849"/>
      <c r="BM16" s="849"/>
      <c r="BN16" s="849"/>
      <c r="BO16" s="849"/>
    </row>
    <row r="17" spans="1:67" x14ac:dyDescent="0.25">
      <c r="A17" s="824" t="s">
        <v>2201</v>
      </c>
      <c r="B17" s="849" t="s">
        <v>1640</v>
      </c>
      <c r="C17" s="849"/>
      <c r="D17" s="849"/>
      <c r="E17" s="849"/>
      <c r="F17" s="849" t="s">
        <v>2202</v>
      </c>
      <c r="G17" s="849"/>
      <c r="H17" s="849"/>
      <c r="I17" s="849"/>
      <c r="J17" s="849"/>
      <c r="K17" s="849"/>
      <c r="L17" s="849"/>
      <c r="M17" s="849"/>
      <c r="N17" s="849" t="s">
        <v>2203</v>
      </c>
      <c r="O17" s="849"/>
      <c r="P17" s="849"/>
      <c r="Q17" s="849"/>
      <c r="R17" s="849"/>
      <c r="S17" s="849"/>
      <c r="T17" s="849"/>
      <c r="U17" s="849"/>
      <c r="V17" s="849"/>
      <c r="W17" s="849"/>
      <c r="X17" s="849"/>
      <c r="Y17" s="849"/>
      <c r="Z17" s="849"/>
      <c r="AA17" s="849"/>
      <c r="AB17" s="849"/>
      <c r="AC17" s="849"/>
      <c r="AD17" s="849"/>
      <c r="AE17" s="849"/>
      <c r="AF17" s="849"/>
      <c r="AG17" s="849"/>
      <c r="AH17" s="849"/>
      <c r="AI17" s="849"/>
      <c r="AJ17" s="849"/>
      <c r="AK17" s="849"/>
      <c r="AL17" s="849"/>
      <c r="AM17" s="849"/>
      <c r="AN17" s="849"/>
      <c r="AO17" s="849"/>
      <c r="AP17" s="849"/>
      <c r="AQ17" s="849"/>
      <c r="AR17" s="849"/>
      <c r="AS17" s="849"/>
      <c r="AT17" s="849"/>
      <c r="AU17" s="849"/>
      <c r="AV17" s="849"/>
      <c r="AW17" s="849"/>
      <c r="AX17" s="849"/>
      <c r="AY17" s="849"/>
      <c r="AZ17" s="849"/>
      <c r="BA17" s="849"/>
      <c r="BB17" s="849"/>
      <c r="BC17" s="849"/>
      <c r="BD17" s="849"/>
      <c r="BE17" s="849"/>
      <c r="BF17" s="849" t="s">
        <v>2204</v>
      </c>
      <c r="BG17" s="849"/>
      <c r="BH17" s="849"/>
      <c r="BI17" s="849"/>
      <c r="BJ17" s="849"/>
      <c r="BK17" s="849"/>
      <c r="BL17" s="849"/>
      <c r="BM17" s="849"/>
      <c r="BN17" s="849"/>
      <c r="BO17" s="849"/>
    </row>
    <row r="18" spans="1:67" x14ac:dyDescent="0.25">
      <c r="A18" s="824" t="s">
        <v>1669</v>
      </c>
      <c r="B18" s="849" t="s">
        <v>1640</v>
      </c>
      <c r="C18" s="849"/>
      <c r="D18" s="849"/>
      <c r="E18" s="849"/>
      <c r="F18" s="849" t="s">
        <v>1862</v>
      </c>
      <c r="G18" s="849"/>
      <c r="H18" s="849"/>
      <c r="I18" s="849"/>
      <c r="J18" s="849"/>
      <c r="K18" s="849"/>
      <c r="L18" s="849"/>
      <c r="M18" s="849"/>
      <c r="N18" s="849" t="s">
        <v>2205</v>
      </c>
      <c r="O18" s="849"/>
      <c r="P18" s="849"/>
      <c r="Q18" s="849"/>
      <c r="R18" s="849"/>
      <c r="S18" s="849"/>
      <c r="T18" s="849"/>
      <c r="U18" s="849"/>
      <c r="V18" s="849"/>
      <c r="W18" s="849"/>
      <c r="X18" s="849"/>
      <c r="Y18" s="849"/>
      <c r="Z18" s="849"/>
      <c r="AA18" s="849"/>
      <c r="AB18" s="849"/>
      <c r="AC18" s="849"/>
      <c r="AD18" s="849"/>
      <c r="AE18" s="849"/>
      <c r="AF18" s="849"/>
      <c r="AG18" s="849"/>
      <c r="AH18" s="849"/>
      <c r="AI18" s="849"/>
      <c r="AJ18" s="849"/>
      <c r="AK18" s="849"/>
      <c r="AL18" s="849"/>
      <c r="AM18" s="849"/>
      <c r="AN18" s="849"/>
      <c r="AO18" s="849"/>
      <c r="AP18" s="849"/>
      <c r="AQ18" s="849"/>
      <c r="AR18" s="849"/>
      <c r="AS18" s="849"/>
      <c r="AT18" s="849"/>
      <c r="AU18" s="849"/>
      <c r="AV18" s="849"/>
      <c r="AW18" s="849"/>
      <c r="AX18" s="849"/>
      <c r="AY18" s="849"/>
      <c r="AZ18" s="849"/>
      <c r="BA18" s="849"/>
      <c r="BB18" s="849"/>
      <c r="BC18" s="849"/>
      <c r="BD18" s="849"/>
      <c r="BE18" s="849"/>
      <c r="BF18" s="849" t="s">
        <v>2206</v>
      </c>
      <c r="BG18" s="849"/>
      <c r="BH18" s="849"/>
      <c r="BI18" s="849"/>
      <c r="BJ18" s="849"/>
      <c r="BK18" s="849"/>
      <c r="BL18" s="849"/>
      <c r="BM18" s="849"/>
      <c r="BN18" s="849"/>
      <c r="BO18" s="849"/>
    </row>
    <row r="19" spans="1:67" x14ac:dyDescent="0.25">
      <c r="A19" s="824" t="s">
        <v>2207</v>
      </c>
      <c r="B19" s="849" t="s">
        <v>1640</v>
      </c>
      <c r="C19" s="849"/>
      <c r="D19" s="849"/>
      <c r="E19" s="849"/>
      <c r="F19" s="849" t="s">
        <v>1862</v>
      </c>
      <c r="G19" s="849"/>
      <c r="H19" s="849"/>
      <c r="I19" s="849"/>
      <c r="J19" s="849"/>
      <c r="K19" s="849"/>
      <c r="L19" s="849"/>
      <c r="M19" s="849"/>
      <c r="N19" s="849" t="s">
        <v>2208</v>
      </c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49"/>
      <c r="AG19" s="849"/>
      <c r="AH19" s="849"/>
      <c r="AI19" s="849"/>
      <c r="AJ19" s="849"/>
      <c r="AK19" s="849"/>
      <c r="AL19" s="849"/>
      <c r="AM19" s="849"/>
      <c r="AN19" s="849"/>
      <c r="AO19" s="849"/>
      <c r="AP19" s="849"/>
      <c r="AQ19" s="849"/>
      <c r="AR19" s="849"/>
      <c r="AS19" s="849"/>
      <c r="AT19" s="849"/>
      <c r="AU19" s="849"/>
      <c r="AV19" s="849"/>
      <c r="AW19" s="849"/>
      <c r="AX19" s="849"/>
      <c r="AY19" s="849"/>
      <c r="AZ19" s="849"/>
      <c r="BA19" s="849"/>
      <c r="BB19" s="849"/>
      <c r="BC19" s="849"/>
      <c r="BD19" s="849"/>
      <c r="BE19" s="849"/>
      <c r="BF19" s="849" t="s">
        <v>2209</v>
      </c>
      <c r="BG19" s="849"/>
      <c r="BH19" s="849"/>
      <c r="BI19" s="849"/>
      <c r="BJ19" s="849"/>
      <c r="BK19" s="849"/>
      <c r="BL19" s="849"/>
      <c r="BM19" s="849"/>
      <c r="BN19" s="849"/>
      <c r="BO19" s="849"/>
    </row>
    <row r="20" spans="1:67" x14ac:dyDescent="0.25">
      <c r="A20" s="824" t="s">
        <v>1674</v>
      </c>
      <c r="B20" s="849" t="s">
        <v>1858</v>
      </c>
      <c r="C20" s="849"/>
      <c r="D20" s="849"/>
      <c r="E20" s="849"/>
      <c r="F20" s="849" t="s">
        <v>1641</v>
      </c>
      <c r="G20" s="849"/>
      <c r="H20" s="849"/>
      <c r="I20" s="849"/>
      <c r="J20" s="849"/>
      <c r="K20" s="849"/>
      <c r="L20" s="849"/>
      <c r="M20" s="849"/>
      <c r="N20" s="849" t="s">
        <v>2210</v>
      </c>
      <c r="O20" s="849"/>
      <c r="P20" s="849"/>
      <c r="Q20" s="849"/>
      <c r="R20" s="849"/>
      <c r="S20" s="849"/>
      <c r="T20" s="849"/>
      <c r="U20" s="849"/>
      <c r="V20" s="849"/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49"/>
      <c r="BD20" s="849"/>
      <c r="BE20" s="849"/>
      <c r="BF20" s="849" t="s">
        <v>2211</v>
      </c>
      <c r="BG20" s="849"/>
      <c r="BH20" s="849"/>
      <c r="BI20" s="849"/>
      <c r="BJ20" s="849"/>
      <c r="BK20" s="849"/>
      <c r="BL20" s="849"/>
      <c r="BM20" s="849"/>
      <c r="BN20" s="849"/>
      <c r="BO20" s="849"/>
    </row>
    <row r="21" spans="1:67" x14ac:dyDescent="0.25">
      <c r="A21" s="824" t="s">
        <v>1677</v>
      </c>
      <c r="B21" s="849" t="s">
        <v>1858</v>
      </c>
      <c r="C21" s="849"/>
      <c r="D21" s="849"/>
      <c r="E21" s="849"/>
      <c r="F21" s="849" t="s">
        <v>1720</v>
      </c>
      <c r="G21" s="849"/>
      <c r="H21" s="849"/>
      <c r="I21" s="849"/>
      <c r="J21" s="849"/>
      <c r="K21" s="849"/>
      <c r="L21" s="849"/>
      <c r="M21" s="849"/>
      <c r="N21" s="848" t="s">
        <v>2212</v>
      </c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  <c r="AD21" s="848"/>
      <c r="AE21" s="848"/>
      <c r="AF21" s="848"/>
      <c r="AG21" s="848"/>
      <c r="AH21" s="848"/>
      <c r="AI21" s="848"/>
      <c r="AJ21" s="848"/>
      <c r="AK21" s="848"/>
      <c r="AL21" s="848"/>
      <c r="AM21" s="848"/>
      <c r="AN21" s="848"/>
      <c r="AO21" s="848"/>
      <c r="AP21" s="848"/>
      <c r="AQ21" s="848"/>
      <c r="AR21" s="848"/>
      <c r="AS21" s="848"/>
      <c r="AT21" s="848"/>
      <c r="AU21" s="848"/>
      <c r="AV21" s="848"/>
      <c r="AW21" s="848"/>
      <c r="AX21" s="848"/>
      <c r="AY21" s="848"/>
      <c r="AZ21" s="848"/>
      <c r="BA21" s="848"/>
      <c r="BB21" s="848"/>
      <c r="BC21" s="848"/>
      <c r="BD21" s="848"/>
      <c r="BE21" s="848"/>
      <c r="BF21" s="849" t="s">
        <v>2213</v>
      </c>
      <c r="BG21" s="849"/>
      <c r="BH21" s="849"/>
      <c r="BI21" s="849"/>
      <c r="BJ21" s="849"/>
      <c r="BK21" s="849"/>
      <c r="BL21" s="849"/>
      <c r="BM21" s="849"/>
      <c r="BN21" s="849"/>
      <c r="BO21" s="849"/>
    </row>
    <row r="22" spans="1:67" x14ac:dyDescent="0.25">
      <c r="A22" s="824" t="s">
        <v>2024</v>
      </c>
      <c r="B22" s="849" t="s">
        <v>1858</v>
      </c>
      <c r="C22" s="849"/>
      <c r="D22" s="849"/>
      <c r="E22" s="849"/>
      <c r="F22" s="849" t="s">
        <v>1808</v>
      </c>
      <c r="G22" s="849"/>
      <c r="H22" s="849"/>
      <c r="I22" s="849"/>
      <c r="J22" s="849"/>
      <c r="K22" s="849"/>
      <c r="L22" s="849"/>
      <c r="M22" s="849"/>
      <c r="N22" s="849" t="s">
        <v>2214</v>
      </c>
      <c r="O22" s="849"/>
      <c r="P22" s="849"/>
      <c r="Q22" s="849"/>
      <c r="R22" s="849"/>
      <c r="S22" s="849"/>
      <c r="T22" s="849"/>
      <c r="U22" s="849"/>
      <c r="V22" s="849"/>
      <c r="W22" s="849"/>
      <c r="X22" s="849"/>
      <c r="Y22" s="849"/>
      <c r="Z22" s="849"/>
      <c r="AA22" s="849"/>
      <c r="AB22" s="849"/>
      <c r="AC22" s="849"/>
      <c r="AD22" s="849"/>
      <c r="AE22" s="849"/>
      <c r="AF22" s="849"/>
      <c r="AG22" s="849"/>
      <c r="AH22" s="849"/>
      <c r="AI22" s="849"/>
      <c r="AJ22" s="849"/>
      <c r="AK22" s="849"/>
      <c r="AL22" s="849"/>
      <c r="AM22" s="849"/>
      <c r="AN22" s="849"/>
      <c r="AO22" s="849"/>
      <c r="AP22" s="849"/>
      <c r="AQ22" s="849"/>
      <c r="AR22" s="849"/>
      <c r="AS22" s="849"/>
      <c r="AT22" s="849"/>
      <c r="AU22" s="849"/>
      <c r="AV22" s="849"/>
      <c r="AW22" s="849"/>
      <c r="AX22" s="849"/>
      <c r="AY22" s="849"/>
      <c r="AZ22" s="849"/>
      <c r="BA22" s="849"/>
      <c r="BB22" s="849"/>
      <c r="BC22" s="849"/>
      <c r="BD22" s="849"/>
      <c r="BE22" s="849"/>
      <c r="BF22" s="849" t="s">
        <v>2215</v>
      </c>
      <c r="BG22" s="849"/>
      <c r="BH22" s="849"/>
      <c r="BI22" s="849"/>
      <c r="BJ22" s="849"/>
      <c r="BK22" s="849"/>
      <c r="BL22" s="849"/>
      <c r="BM22" s="849"/>
      <c r="BN22" s="849"/>
      <c r="BO22" s="849"/>
    </row>
    <row r="23" spans="1:67" x14ac:dyDescent="0.25">
      <c r="A23" s="824" t="s">
        <v>1614</v>
      </c>
      <c r="B23" s="849" t="s">
        <v>1858</v>
      </c>
      <c r="C23" s="849"/>
      <c r="D23" s="849"/>
      <c r="E23" s="849"/>
      <c r="F23" s="849" t="s">
        <v>1808</v>
      </c>
      <c r="G23" s="849"/>
      <c r="H23" s="849"/>
      <c r="I23" s="849"/>
      <c r="J23" s="849"/>
      <c r="K23" s="849"/>
      <c r="L23" s="849"/>
      <c r="M23" s="849"/>
      <c r="N23" s="849" t="s">
        <v>2216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49"/>
      <c r="AB23" s="849"/>
      <c r="AC23" s="849"/>
      <c r="AD23" s="849"/>
      <c r="AE23" s="849"/>
      <c r="AF23" s="849"/>
      <c r="AG23" s="849"/>
      <c r="AH23" s="849"/>
      <c r="AI23" s="849"/>
      <c r="AJ23" s="849"/>
      <c r="AK23" s="849"/>
      <c r="AL23" s="849"/>
      <c r="AM23" s="849"/>
      <c r="AN23" s="849"/>
      <c r="AO23" s="849"/>
      <c r="AP23" s="849"/>
      <c r="AQ23" s="849"/>
      <c r="AR23" s="849"/>
      <c r="AS23" s="849"/>
      <c r="AT23" s="849"/>
      <c r="AU23" s="849"/>
      <c r="AV23" s="849"/>
      <c r="AW23" s="849"/>
      <c r="AX23" s="849"/>
      <c r="AY23" s="849"/>
      <c r="AZ23" s="849"/>
      <c r="BA23" s="849"/>
      <c r="BB23" s="849"/>
      <c r="BC23" s="849"/>
      <c r="BD23" s="849"/>
      <c r="BE23" s="849"/>
      <c r="BF23" s="849" t="s">
        <v>2217</v>
      </c>
      <c r="BG23" s="849"/>
      <c r="BH23" s="849"/>
      <c r="BI23" s="849"/>
      <c r="BJ23" s="849"/>
      <c r="BK23" s="849"/>
      <c r="BL23" s="849"/>
      <c r="BM23" s="849"/>
      <c r="BN23" s="849"/>
      <c r="BO23" s="849"/>
    </row>
    <row r="24" spans="1:67" x14ac:dyDescent="0.25">
      <c r="A24" s="824" t="s">
        <v>1684</v>
      </c>
      <c r="B24" s="849" t="s">
        <v>1858</v>
      </c>
      <c r="C24" s="849"/>
      <c r="D24" s="849"/>
      <c r="E24" s="849"/>
      <c r="F24" s="849" t="s">
        <v>1862</v>
      </c>
      <c r="G24" s="849"/>
      <c r="H24" s="849"/>
      <c r="I24" s="849"/>
      <c r="J24" s="849"/>
      <c r="K24" s="849"/>
      <c r="L24" s="849"/>
      <c r="M24" s="849"/>
      <c r="N24" s="849" t="s">
        <v>2218</v>
      </c>
      <c r="O24" s="849"/>
      <c r="P24" s="849"/>
      <c r="Q24" s="849"/>
      <c r="R24" s="849"/>
      <c r="S24" s="849"/>
      <c r="T24" s="849"/>
      <c r="U24" s="849"/>
      <c r="V24" s="849"/>
      <c r="W24" s="849"/>
      <c r="X24" s="849"/>
      <c r="Y24" s="849"/>
      <c r="Z24" s="849"/>
      <c r="AA24" s="849"/>
      <c r="AB24" s="849"/>
      <c r="AC24" s="849"/>
      <c r="AD24" s="849"/>
      <c r="AE24" s="849"/>
      <c r="AF24" s="849"/>
      <c r="AG24" s="849"/>
      <c r="AH24" s="849"/>
      <c r="AI24" s="849"/>
      <c r="AJ24" s="849"/>
      <c r="AK24" s="849"/>
      <c r="AL24" s="849"/>
      <c r="AM24" s="849"/>
      <c r="AN24" s="849"/>
      <c r="AO24" s="849"/>
      <c r="AP24" s="849"/>
      <c r="AQ24" s="849"/>
      <c r="AR24" s="849"/>
      <c r="AS24" s="849"/>
      <c r="AT24" s="849"/>
      <c r="AU24" s="849"/>
      <c r="AV24" s="849"/>
      <c r="AW24" s="849"/>
      <c r="AX24" s="849"/>
      <c r="AY24" s="849"/>
      <c r="AZ24" s="849"/>
      <c r="BA24" s="849"/>
      <c r="BB24" s="849"/>
      <c r="BC24" s="849"/>
      <c r="BD24" s="849"/>
      <c r="BE24" s="849"/>
      <c r="BF24" s="849" t="s">
        <v>2219</v>
      </c>
      <c r="BG24" s="849"/>
      <c r="BH24" s="849"/>
      <c r="BI24" s="849"/>
      <c r="BJ24" s="849"/>
      <c r="BK24" s="849"/>
      <c r="BL24" s="849"/>
      <c r="BM24" s="849"/>
      <c r="BN24" s="849"/>
      <c r="BO24" s="849"/>
    </row>
    <row r="25" spans="1:67" x14ac:dyDescent="0.25">
      <c r="A25" s="824" t="s">
        <v>1687</v>
      </c>
      <c r="B25" s="849" t="s">
        <v>1858</v>
      </c>
      <c r="C25" s="849"/>
      <c r="D25" s="849"/>
      <c r="E25" s="849"/>
      <c r="F25" s="849" t="s">
        <v>1641</v>
      </c>
      <c r="G25" s="849"/>
      <c r="H25" s="849"/>
      <c r="I25" s="849"/>
      <c r="J25" s="849"/>
      <c r="K25" s="849"/>
      <c r="L25" s="849"/>
      <c r="M25" s="849"/>
      <c r="N25" s="849" t="s">
        <v>2220</v>
      </c>
      <c r="O25" s="849"/>
      <c r="P25" s="849"/>
      <c r="Q25" s="849"/>
      <c r="R25" s="849"/>
      <c r="S25" s="849"/>
      <c r="T25" s="849"/>
      <c r="U25" s="849"/>
      <c r="V25" s="849"/>
      <c r="W25" s="849"/>
      <c r="X25" s="849"/>
      <c r="Y25" s="849"/>
      <c r="Z25" s="849"/>
      <c r="AA25" s="849"/>
      <c r="AB25" s="849"/>
      <c r="AC25" s="849"/>
      <c r="AD25" s="849"/>
      <c r="AE25" s="849"/>
      <c r="AF25" s="849"/>
      <c r="AG25" s="849"/>
      <c r="AH25" s="849"/>
      <c r="AI25" s="849"/>
      <c r="AJ25" s="849"/>
      <c r="AK25" s="849"/>
      <c r="AL25" s="849"/>
      <c r="AM25" s="849"/>
      <c r="AN25" s="849"/>
      <c r="AO25" s="849"/>
      <c r="AP25" s="849"/>
      <c r="AQ25" s="849"/>
      <c r="AR25" s="849"/>
      <c r="AS25" s="849"/>
      <c r="AT25" s="849"/>
      <c r="AU25" s="849"/>
      <c r="AV25" s="849"/>
      <c r="AW25" s="849"/>
      <c r="AX25" s="849"/>
      <c r="AY25" s="849"/>
      <c r="AZ25" s="849"/>
      <c r="BA25" s="849"/>
      <c r="BB25" s="849"/>
      <c r="BC25" s="849"/>
      <c r="BD25" s="849"/>
      <c r="BE25" s="849"/>
      <c r="BF25" s="849" t="s">
        <v>2221</v>
      </c>
      <c r="BG25" s="849"/>
      <c r="BH25" s="849"/>
      <c r="BI25" s="849"/>
      <c r="BJ25" s="849"/>
      <c r="BK25" s="849"/>
      <c r="BL25" s="849"/>
      <c r="BM25" s="849"/>
      <c r="BN25" s="849"/>
      <c r="BO25" s="849"/>
    </row>
    <row r="26" spans="1:67" x14ac:dyDescent="0.25">
      <c r="A26" s="850" t="s">
        <v>15</v>
      </c>
      <c r="B26" s="850"/>
      <c r="C26" s="850"/>
      <c r="D26" s="850"/>
      <c r="E26" s="850"/>
      <c r="F26" s="850"/>
      <c r="G26" s="850"/>
      <c r="H26" s="850"/>
      <c r="I26" s="850"/>
      <c r="J26" s="850"/>
      <c r="K26" s="850"/>
      <c r="L26" s="850"/>
      <c r="M26" s="850"/>
      <c r="N26" s="850"/>
      <c r="O26" s="850"/>
      <c r="P26" s="850"/>
      <c r="Q26" s="850"/>
      <c r="R26" s="850"/>
      <c r="S26" s="850"/>
      <c r="T26" s="850"/>
      <c r="U26" s="850"/>
      <c r="V26" s="850"/>
      <c r="W26" s="850"/>
      <c r="X26" s="850"/>
      <c r="Y26" s="850"/>
      <c r="Z26" s="850"/>
      <c r="AA26" s="850"/>
      <c r="AB26" s="850"/>
      <c r="AC26" s="850"/>
      <c r="AD26" s="850"/>
      <c r="AE26" s="850"/>
      <c r="AF26" s="850"/>
      <c r="AG26" s="850"/>
      <c r="AH26" s="850"/>
      <c r="AI26" s="850"/>
      <c r="AJ26" s="850"/>
      <c r="AK26" s="850"/>
      <c r="AL26" s="850"/>
      <c r="AM26" s="850"/>
      <c r="AN26" s="850"/>
      <c r="AO26" s="850"/>
      <c r="AP26" s="850"/>
      <c r="AQ26" s="850"/>
      <c r="AR26" s="850"/>
      <c r="AS26" s="850"/>
      <c r="AT26" s="850"/>
      <c r="AU26" s="850"/>
      <c r="AV26" s="850"/>
      <c r="AW26" s="850"/>
      <c r="AX26" s="850"/>
      <c r="AY26" s="850"/>
      <c r="AZ26" s="850"/>
      <c r="BA26" s="850"/>
      <c r="BB26" s="850"/>
      <c r="BC26" s="850"/>
      <c r="BD26" s="850"/>
      <c r="BE26" s="850"/>
      <c r="BF26" s="848" t="s">
        <v>2222</v>
      </c>
      <c r="BG26" s="848"/>
      <c r="BH26" s="848"/>
      <c r="BI26" s="848"/>
      <c r="BJ26" s="848"/>
      <c r="BK26" s="848"/>
      <c r="BL26" s="848"/>
      <c r="BM26" s="848"/>
      <c r="BN26" s="848"/>
      <c r="BO26" s="848"/>
    </row>
  </sheetData>
  <mergeCells count="102">
    <mergeCell ref="B25:E25"/>
    <mergeCell ref="F25:M25"/>
    <mergeCell ref="N25:BE25"/>
    <mergeCell ref="BF25:BO25"/>
    <mergeCell ref="A26:BE26"/>
    <mergeCell ref="BF26:BO26"/>
    <mergeCell ref="B23:E23"/>
    <mergeCell ref="F23:M23"/>
    <mergeCell ref="N23:BE23"/>
    <mergeCell ref="BF23:BO23"/>
    <mergeCell ref="B24:E24"/>
    <mergeCell ref="F24:M24"/>
    <mergeCell ref="N24:BE24"/>
    <mergeCell ref="BF24:BO24"/>
    <mergeCell ref="B21:E21"/>
    <mergeCell ref="F21:M21"/>
    <mergeCell ref="N21:BE21"/>
    <mergeCell ref="BF21:BO21"/>
    <mergeCell ref="B22:E22"/>
    <mergeCell ref="F22:M22"/>
    <mergeCell ref="N22:BE22"/>
    <mergeCell ref="BF22:BO22"/>
    <mergeCell ref="B19:E19"/>
    <mergeCell ref="F19:M19"/>
    <mergeCell ref="N19:BE19"/>
    <mergeCell ref="BF19:BO19"/>
    <mergeCell ref="B20:E20"/>
    <mergeCell ref="F20:M20"/>
    <mergeCell ref="N20:BE20"/>
    <mergeCell ref="BF20:BO20"/>
    <mergeCell ref="B17:E17"/>
    <mergeCell ref="F17:M17"/>
    <mergeCell ref="N17:BE17"/>
    <mergeCell ref="BF17:BO17"/>
    <mergeCell ref="B18:E18"/>
    <mergeCell ref="F18:M18"/>
    <mergeCell ref="N18:BE18"/>
    <mergeCell ref="BF18:BO18"/>
    <mergeCell ref="B15:E15"/>
    <mergeCell ref="F15:M15"/>
    <mergeCell ref="N15:BE15"/>
    <mergeCell ref="BF15:BO15"/>
    <mergeCell ref="B16:E16"/>
    <mergeCell ref="F16:M16"/>
    <mergeCell ref="N16:BE16"/>
    <mergeCell ref="BF16:BO16"/>
    <mergeCell ref="B13:E13"/>
    <mergeCell ref="F13:M13"/>
    <mergeCell ref="N13:BE13"/>
    <mergeCell ref="BF13:BO13"/>
    <mergeCell ref="B14:E14"/>
    <mergeCell ref="F14:M14"/>
    <mergeCell ref="N14:BE14"/>
    <mergeCell ref="BF14:BO14"/>
    <mergeCell ref="B11:E11"/>
    <mergeCell ref="F11:M11"/>
    <mergeCell ref="N11:BE11"/>
    <mergeCell ref="BF11:BO11"/>
    <mergeCell ref="B12:E12"/>
    <mergeCell ref="F12:M12"/>
    <mergeCell ref="N12:BE12"/>
    <mergeCell ref="BF12:BO12"/>
    <mergeCell ref="B9:E9"/>
    <mergeCell ref="F9:M9"/>
    <mergeCell ref="N9:BE9"/>
    <mergeCell ref="BF9:BO9"/>
    <mergeCell ref="B10:E10"/>
    <mergeCell ref="F10:M10"/>
    <mergeCell ref="N10:BE10"/>
    <mergeCell ref="BF10:BO10"/>
    <mergeCell ref="B7:E7"/>
    <mergeCell ref="F7:M7"/>
    <mergeCell ref="N7:BE7"/>
    <mergeCell ref="BF7:BO7"/>
    <mergeCell ref="B8:E8"/>
    <mergeCell ref="F8:M8"/>
    <mergeCell ref="N8:BE8"/>
    <mergeCell ref="BF8:BO8"/>
    <mergeCell ref="B6:E6"/>
    <mergeCell ref="F6:M6"/>
    <mergeCell ref="N6:BE6"/>
    <mergeCell ref="BF6:BO6"/>
    <mergeCell ref="B3:E3"/>
    <mergeCell ref="F3:M3"/>
    <mergeCell ref="N3:BE3"/>
    <mergeCell ref="BF3:BO3"/>
    <mergeCell ref="B4:E4"/>
    <mergeCell ref="F4:M4"/>
    <mergeCell ref="N4:BE4"/>
    <mergeCell ref="BF4:BO4"/>
    <mergeCell ref="B1:E1"/>
    <mergeCell ref="F1:M1"/>
    <mergeCell ref="N1:BE1"/>
    <mergeCell ref="BF1:BO1"/>
    <mergeCell ref="B2:E2"/>
    <mergeCell ref="F2:M2"/>
    <mergeCell ref="N2:BE2"/>
    <mergeCell ref="BF2:BO2"/>
    <mergeCell ref="B5:E5"/>
    <mergeCell ref="F5:M5"/>
    <mergeCell ref="N5:BE5"/>
    <mergeCell ref="BF5:B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workbookViewId="0">
      <selection activeCell="AR22" sqref="AR22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  <col min="65" max="65" width="4.140625" customWidth="1"/>
  </cols>
  <sheetData>
    <row r="1" spans="1:65" x14ac:dyDescent="0.25">
      <c r="A1" s="851" t="s">
        <v>1596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3" t="s">
        <v>1597</v>
      </c>
      <c r="S1" s="853"/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3"/>
      <c r="AM1" s="853" t="s">
        <v>1598</v>
      </c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  <c r="BL1" s="853"/>
      <c r="BM1" s="853"/>
    </row>
    <row r="2" spans="1:65" x14ac:dyDescent="0.25">
      <c r="A2" s="851" t="s">
        <v>1596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46" t="s">
        <v>1599</v>
      </c>
      <c r="S2" s="846"/>
      <c r="T2" s="846"/>
      <c r="U2" s="846"/>
      <c r="V2" s="846"/>
      <c r="W2" s="846"/>
      <c r="X2" s="846"/>
      <c r="Y2" s="846"/>
      <c r="Z2" s="846" t="s">
        <v>1600</v>
      </c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7" t="s">
        <v>1632</v>
      </c>
      <c r="AN2" s="847"/>
      <c r="AO2" s="847"/>
      <c r="AP2" s="847"/>
      <c r="AQ2" s="847"/>
      <c r="AR2" s="847"/>
      <c r="AS2" s="847"/>
      <c r="AT2" s="847"/>
      <c r="AU2" s="846" t="s">
        <v>1601</v>
      </c>
      <c r="AV2" s="846"/>
      <c r="AW2" s="846"/>
      <c r="AX2" s="846"/>
      <c r="AY2" s="846"/>
      <c r="AZ2" s="846"/>
      <c r="BA2" s="846"/>
      <c r="BB2" s="846"/>
      <c r="BC2" s="846"/>
      <c r="BD2" s="846"/>
      <c r="BE2" s="846"/>
      <c r="BF2" s="846"/>
      <c r="BG2" s="846"/>
      <c r="BH2" s="846" t="s">
        <v>1600</v>
      </c>
      <c r="BI2" s="846"/>
      <c r="BJ2" s="846"/>
      <c r="BK2" s="846"/>
      <c r="BL2" s="846"/>
      <c r="BM2" s="846"/>
    </row>
    <row r="3" spans="1:65" x14ac:dyDescent="0.25">
      <c r="A3" s="849" t="s">
        <v>1602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 t="s">
        <v>2155</v>
      </c>
      <c r="S3" s="849"/>
      <c r="T3" s="849"/>
      <c r="U3" s="849"/>
      <c r="V3" s="849"/>
      <c r="W3" s="849"/>
      <c r="X3" s="849"/>
      <c r="Y3" s="849"/>
      <c r="Z3" s="849" t="s">
        <v>2156</v>
      </c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8" t="s">
        <v>1519</v>
      </c>
      <c r="AN3" s="848"/>
      <c r="AO3" s="848"/>
      <c r="AP3" s="848"/>
      <c r="AQ3" s="848"/>
      <c r="AR3" s="848"/>
      <c r="AS3" s="848"/>
      <c r="AT3" s="848"/>
      <c r="AU3" s="855">
        <v>1</v>
      </c>
      <c r="AV3" s="855"/>
      <c r="AW3" s="855"/>
      <c r="AX3" s="855"/>
      <c r="AY3" s="855"/>
      <c r="AZ3" s="855"/>
      <c r="BA3" s="855"/>
      <c r="BB3" s="855"/>
      <c r="BC3" s="855"/>
      <c r="BD3" s="855"/>
      <c r="BE3" s="855"/>
      <c r="BF3" s="855"/>
      <c r="BG3" s="855"/>
      <c r="BH3" s="848" t="s">
        <v>1542</v>
      </c>
      <c r="BI3" s="848"/>
      <c r="BJ3" s="848"/>
      <c r="BK3" s="848"/>
      <c r="BL3" s="848"/>
      <c r="BM3" s="848"/>
    </row>
    <row r="4" spans="1:65" x14ac:dyDescent="0.25">
      <c r="A4" s="849" t="s">
        <v>1602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49" t="s">
        <v>2155</v>
      </c>
      <c r="S4" s="852"/>
      <c r="T4" s="852"/>
      <c r="U4" s="852"/>
      <c r="V4" s="852"/>
      <c r="W4" s="852"/>
      <c r="X4" s="852"/>
      <c r="Y4" s="852"/>
      <c r="Z4" s="849" t="s">
        <v>2156</v>
      </c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48" t="s">
        <v>1540</v>
      </c>
      <c r="AN4" s="848"/>
      <c r="AO4" s="848"/>
      <c r="AP4" s="848"/>
      <c r="AQ4" s="848"/>
      <c r="AR4" s="848"/>
      <c r="AS4" s="848"/>
      <c r="AT4" s="848"/>
      <c r="AU4" s="855">
        <v>6</v>
      </c>
      <c r="AV4" s="855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48" t="s">
        <v>2157</v>
      </c>
      <c r="BI4" s="848"/>
      <c r="BJ4" s="848"/>
      <c r="BK4" s="848"/>
      <c r="BL4" s="848"/>
      <c r="BM4" s="848"/>
    </row>
    <row r="5" spans="1:65" x14ac:dyDescent="0.25">
      <c r="A5" s="848" t="s">
        <v>1899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56" t="s">
        <v>1618</v>
      </c>
      <c r="S5" s="856"/>
      <c r="T5" s="856"/>
      <c r="U5" s="856"/>
      <c r="V5" s="856"/>
      <c r="W5" s="856"/>
      <c r="X5" s="856"/>
      <c r="Y5" s="856"/>
      <c r="Z5" s="854" t="s">
        <v>1618</v>
      </c>
      <c r="AA5" s="854"/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6" t="s">
        <v>1618</v>
      </c>
      <c r="AN5" s="856"/>
      <c r="AO5" s="856"/>
      <c r="AP5" s="856"/>
      <c r="AQ5" s="856"/>
      <c r="AR5" s="856"/>
      <c r="AS5" s="856"/>
      <c r="AT5" s="856"/>
      <c r="AU5" s="856" t="s">
        <v>1618</v>
      </c>
      <c r="AV5" s="856"/>
      <c r="AW5" s="856"/>
      <c r="AX5" s="856"/>
      <c r="AY5" s="856"/>
      <c r="AZ5" s="856"/>
      <c r="BA5" s="856"/>
      <c r="BB5" s="856"/>
      <c r="BC5" s="856"/>
      <c r="BD5" s="856"/>
      <c r="BE5" s="856"/>
      <c r="BF5" s="856"/>
      <c r="BG5" s="856"/>
      <c r="BH5" s="854" t="s">
        <v>1618</v>
      </c>
      <c r="BI5" s="854"/>
      <c r="BJ5" s="854"/>
      <c r="BK5" s="854"/>
      <c r="BL5" s="854"/>
      <c r="BM5" s="854"/>
    </row>
    <row r="6" spans="1:65" x14ac:dyDescent="0.25">
      <c r="A6" s="851" t="s">
        <v>1596</v>
      </c>
      <c r="B6" s="851"/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3" t="s">
        <v>1597</v>
      </c>
      <c r="S6" s="853"/>
      <c r="T6" s="853"/>
      <c r="U6" s="853"/>
      <c r="V6" s="853"/>
      <c r="W6" s="853"/>
      <c r="X6" s="853"/>
      <c r="Y6" s="853"/>
      <c r="Z6" s="853"/>
      <c r="AA6" s="853"/>
      <c r="AB6" s="853"/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3" t="s">
        <v>1598</v>
      </c>
      <c r="AN6" s="853"/>
      <c r="AO6" s="853"/>
      <c r="AP6" s="853"/>
      <c r="AQ6" s="853"/>
      <c r="AR6" s="853"/>
      <c r="AS6" s="853"/>
      <c r="AT6" s="853"/>
      <c r="AU6" s="853"/>
      <c r="AV6" s="853"/>
      <c r="AW6" s="853"/>
      <c r="AX6" s="853"/>
      <c r="AY6" s="853"/>
      <c r="AZ6" s="853"/>
      <c r="BA6" s="853"/>
      <c r="BB6" s="853"/>
      <c r="BC6" s="853"/>
      <c r="BD6" s="853"/>
      <c r="BE6" s="853"/>
      <c r="BF6" s="853"/>
      <c r="BG6" s="853"/>
      <c r="BH6" s="853"/>
      <c r="BI6" s="853"/>
      <c r="BJ6" s="853"/>
      <c r="BK6" s="853"/>
      <c r="BL6" s="853"/>
      <c r="BM6" s="853"/>
    </row>
    <row r="7" spans="1:65" x14ac:dyDescent="0.25">
      <c r="A7" s="851" t="s">
        <v>1596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46" t="s">
        <v>1599</v>
      </c>
      <c r="S7" s="846"/>
      <c r="T7" s="846"/>
      <c r="U7" s="846"/>
      <c r="V7" s="846"/>
      <c r="W7" s="846"/>
      <c r="X7" s="846"/>
      <c r="Y7" s="846"/>
      <c r="Z7" s="846" t="s">
        <v>1600</v>
      </c>
      <c r="AA7" s="846"/>
      <c r="AB7" s="846"/>
      <c r="AC7" s="846"/>
      <c r="AD7" s="846"/>
      <c r="AE7" s="846"/>
      <c r="AF7" s="846"/>
      <c r="AG7" s="846"/>
      <c r="AH7" s="846"/>
      <c r="AI7" s="846"/>
      <c r="AJ7" s="846"/>
      <c r="AK7" s="846"/>
      <c r="AL7" s="846"/>
      <c r="AM7" s="847" t="s">
        <v>1632</v>
      </c>
      <c r="AN7" s="847"/>
      <c r="AO7" s="847"/>
      <c r="AP7" s="847"/>
      <c r="AQ7" s="847"/>
      <c r="AR7" s="847"/>
      <c r="AS7" s="847"/>
      <c r="AT7" s="847"/>
      <c r="AU7" s="846" t="s">
        <v>1601</v>
      </c>
      <c r="AV7" s="846"/>
      <c r="AW7" s="846"/>
      <c r="AX7" s="846"/>
      <c r="AY7" s="846"/>
      <c r="AZ7" s="846"/>
      <c r="BA7" s="846"/>
      <c r="BB7" s="846"/>
      <c r="BC7" s="846"/>
      <c r="BD7" s="846"/>
      <c r="BE7" s="846"/>
      <c r="BF7" s="846"/>
      <c r="BG7" s="846"/>
      <c r="BH7" s="846" t="s">
        <v>1600</v>
      </c>
      <c r="BI7" s="846"/>
      <c r="BJ7" s="846"/>
      <c r="BK7" s="846"/>
      <c r="BL7" s="846"/>
      <c r="BM7" s="846"/>
    </row>
    <row r="8" spans="1:65" x14ac:dyDescent="0.25">
      <c r="A8" s="849" t="s">
        <v>1900</v>
      </c>
      <c r="B8" s="849"/>
      <c r="C8" s="849"/>
      <c r="D8" s="849"/>
      <c r="E8" s="849"/>
      <c r="F8" s="849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 t="s">
        <v>2158</v>
      </c>
      <c r="S8" s="849"/>
      <c r="T8" s="849"/>
      <c r="U8" s="849"/>
      <c r="V8" s="849"/>
      <c r="W8" s="849"/>
      <c r="X8" s="849"/>
      <c r="Y8" s="849"/>
      <c r="Z8" s="849" t="s">
        <v>2159</v>
      </c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 t="s">
        <v>1808</v>
      </c>
      <c r="AN8" s="849"/>
      <c r="AO8" s="849"/>
      <c r="AP8" s="849"/>
      <c r="AQ8" s="849"/>
      <c r="AR8" s="849"/>
      <c r="AS8" s="849"/>
      <c r="AT8" s="849"/>
      <c r="AU8" s="849" t="s">
        <v>2158</v>
      </c>
      <c r="AV8" s="849"/>
      <c r="AW8" s="849"/>
      <c r="AX8" s="849"/>
      <c r="AY8" s="849"/>
      <c r="AZ8" s="849"/>
      <c r="BA8" s="849"/>
      <c r="BB8" s="849"/>
      <c r="BC8" s="849"/>
      <c r="BD8" s="849"/>
      <c r="BE8" s="849"/>
      <c r="BF8" s="849"/>
      <c r="BG8" s="849"/>
      <c r="BH8" s="849" t="s">
        <v>2160</v>
      </c>
      <c r="BI8" s="849"/>
      <c r="BJ8" s="849"/>
      <c r="BK8" s="849"/>
      <c r="BL8" s="849"/>
      <c r="BM8" s="849"/>
    </row>
    <row r="9" spans="1:65" x14ac:dyDescent="0.25">
      <c r="A9" s="848" t="s">
        <v>1617</v>
      </c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55" t="s">
        <v>1618</v>
      </c>
      <c r="S9" s="855"/>
      <c r="T9" s="855"/>
      <c r="U9" s="855"/>
      <c r="V9" s="855"/>
      <c r="W9" s="855"/>
      <c r="X9" s="855"/>
      <c r="Y9" s="855"/>
      <c r="Z9" s="857" t="s">
        <v>1618</v>
      </c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5" t="s">
        <v>1618</v>
      </c>
      <c r="AN9" s="855"/>
      <c r="AO9" s="855"/>
      <c r="AP9" s="855"/>
      <c r="AQ9" s="855"/>
      <c r="AR9" s="855"/>
      <c r="AS9" s="855"/>
      <c r="AT9" s="855"/>
      <c r="AU9" s="855" t="s">
        <v>1618</v>
      </c>
      <c r="AV9" s="855"/>
      <c r="AW9" s="855"/>
      <c r="AX9" s="855"/>
      <c r="AY9" s="855"/>
      <c r="AZ9" s="855"/>
      <c r="BA9" s="855"/>
      <c r="BB9" s="855"/>
      <c r="BC9" s="855"/>
      <c r="BD9" s="855"/>
      <c r="BE9" s="855"/>
      <c r="BF9" s="855"/>
      <c r="BG9" s="855"/>
      <c r="BH9" s="857" t="s">
        <v>1618</v>
      </c>
      <c r="BI9" s="857"/>
      <c r="BJ9" s="857"/>
      <c r="BK9" s="857"/>
      <c r="BL9" s="857"/>
      <c r="BM9" s="857"/>
    </row>
    <row r="10" spans="1:65" x14ac:dyDescent="0.25">
      <c r="A10" s="849" t="s">
        <v>1967</v>
      </c>
      <c r="B10" s="849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 t="s">
        <v>2158</v>
      </c>
      <c r="S10" s="849"/>
      <c r="T10" s="849"/>
      <c r="U10" s="849"/>
      <c r="V10" s="849"/>
      <c r="W10" s="849"/>
      <c r="X10" s="849"/>
      <c r="Y10" s="849"/>
      <c r="Z10" s="849" t="s">
        <v>2161</v>
      </c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8" t="s">
        <v>1533</v>
      </c>
      <c r="AN10" s="848"/>
      <c r="AO10" s="848"/>
      <c r="AP10" s="848"/>
      <c r="AQ10" s="848"/>
      <c r="AR10" s="848"/>
      <c r="AS10" s="848"/>
      <c r="AT10" s="848"/>
      <c r="AU10" s="855">
        <v>1</v>
      </c>
      <c r="AV10" s="855"/>
      <c r="AW10" s="855"/>
      <c r="AX10" s="855"/>
      <c r="AY10" s="855"/>
      <c r="AZ10" s="855"/>
      <c r="BA10" s="855"/>
      <c r="BB10" s="855"/>
      <c r="BC10" s="855"/>
      <c r="BD10" s="855"/>
      <c r="BE10" s="855"/>
      <c r="BF10" s="855"/>
      <c r="BG10" s="855"/>
      <c r="BH10" s="848" t="s">
        <v>2162</v>
      </c>
      <c r="BI10" s="848"/>
      <c r="BJ10" s="848"/>
      <c r="BK10" s="848"/>
      <c r="BL10" s="848"/>
      <c r="BM10" s="848"/>
    </row>
    <row r="11" spans="1:65" x14ac:dyDescent="0.25">
      <c r="A11" s="849" t="s">
        <v>1967</v>
      </c>
      <c r="B11" s="852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49" t="s">
        <v>2158</v>
      </c>
      <c r="S11" s="852"/>
      <c r="T11" s="852"/>
      <c r="U11" s="852"/>
      <c r="V11" s="852"/>
      <c r="W11" s="852"/>
      <c r="X11" s="852"/>
      <c r="Y11" s="852"/>
      <c r="Z11" s="849" t="s">
        <v>2161</v>
      </c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48" t="s">
        <v>1519</v>
      </c>
      <c r="AN11" s="848"/>
      <c r="AO11" s="848"/>
      <c r="AP11" s="848"/>
      <c r="AQ11" s="848"/>
      <c r="AR11" s="848"/>
      <c r="AS11" s="848"/>
      <c r="AT11" s="848"/>
      <c r="AU11" s="855">
        <v>5</v>
      </c>
      <c r="AV11" s="855"/>
      <c r="AW11" s="855"/>
      <c r="AX11" s="855"/>
      <c r="AY11" s="855"/>
      <c r="AZ11" s="855"/>
      <c r="BA11" s="855"/>
      <c r="BB11" s="855"/>
      <c r="BC11" s="855"/>
      <c r="BD11" s="855"/>
      <c r="BE11" s="855"/>
      <c r="BF11" s="855"/>
      <c r="BG11" s="855"/>
      <c r="BH11" s="848" t="s">
        <v>2163</v>
      </c>
      <c r="BI11" s="848"/>
      <c r="BJ11" s="848"/>
      <c r="BK11" s="848"/>
      <c r="BL11" s="848"/>
      <c r="BM11" s="848"/>
    </row>
    <row r="12" spans="1:65" x14ac:dyDescent="0.25">
      <c r="A12" s="849" t="s">
        <v>2164</v>
      </c>
      <c r="B12" s="849"/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  <c r="P12" s="849"/>
      <c r="Q12" s="849"/>
      <c r="R12" s="849" t="s">
        <v>1639</v>
      </c>
      <c r="S12" s="849"/>
      <c r="T12" s="849"/>
      <c r="U12" s="849"/>
      <c r="V12" s="849"/>
      <c r="W12" s="849"/>
      <c r="X12" s="849"/>
      <c r="Y12" s="849"/>
      <c r="Z12" s="849" t="s">
        <v>2165</v>
      </c>
      <c r="AA12" s="849"/>
      <c r="AB12" s="849"/>
      <c r="AC12" s="849"/>
      <c r="AD12" s="849"/>
      <c r="AE12" s="849"/>
      <c r="AF12" s="849"/>
      <c r="AG12" s="849"/>
      <c r="AH12" s="849"/>
      <c r="AI12" s="849"/>
      <c r="AJ12" s="849"/>
      <c r="AK12" s="849"/>
      <c r="AL12" s="849"/>
      <c r="AM12" s="855" t="s">
        <v>1544</v>
      </c>
      <c r="AN12" s="855"/>
      <c r="AO12" s="855"/>
      <c r="AP12" s="855"/>
      <c r="AQ12" s="855"/>
      <c r="AR12" s="855"/>
      <c r="AS12" s="855"/>
      <c r="AT12" s="855"/>
      <c r="AU12" s="855">
        <v>1</v>
      </c>
      <c r="AV12" s="855"/>
      <c r="AW12" s="855"/>
      <c r="AX12" s="855"/>
      <c r="AY12" s="855"/>
      <c r="AZ12" s="855"/>
      <c r="BA12" s="855"/>
      <c r="BB12" s="855"/>
      <c r="BC12" s="855"/>
      <c r="BD12" s="855"/>
      <c r="BE12" s="855"/>
      <c r="BF12" s="855"/>
      <c r="BG12" s="855"/>
      <c r="BH12" s="849" t="s">
        <v>2166</v>
      </c>
      <c r="BI12" s="849"/>
      <c r="BJ12" s="849"/>
      <c r="BK12" s="849"/>
      <c r="BL12" s="849"/>
      <c r="BM12" s="849"/>
    </row>
    <row r="13" spans="1:65" x14ac:dyDescent="0.25">
      <c r="A13" s="849" t="s">
        <v>2164</v>
      </c>
      <c r="B13" s="852"/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49" t="s">
        <v>1639</v>
      </c>
      <c r="S13" s="852"/>
      <c r="T13" s="852"/>
      <c r="U13" s="852"/>
      <c r="V13" s="852"/>
      <c r="W13" s="852"/>
      <c r="X13" s="852"/>
      <c r="Y13" s="852"/>
      <c r="Z13" s="849" t="s">
        <v>2165</v>
      </c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48" t="s">
        <v>1533</v>
      </c>
      <c r="AN13" s="848"/>
      <c r="AO13" s="848"/>
      <c r="AP13" s="848"/>
      <c r="AQ13" s="848"/>
      <c r="AR13" s="848"/>
      <c r="AS13" s="848"/>
      <c r="AT13" s="848"/>
      <c r="AU13" s="855">
        <v>2</v>
      </c>
      <c r="AV13" s="855"/>
      <c r="AW13" s="855"/>
      <c r="AX13" s="855"/>
      <c r="AY13" s="855"/>
      <c r="AZ13" s="855"/>
      <c r="BA13" s="855"/>
      <c r="BB13" s="855"/>
      <c r="BC13" s="855"/>
      <c r="BD13" s="855"/>
      <c r="BE13" s="855"/>
      <c r="BF13" s="855"/>
      <c r="BG13" s="855"/>
      <c r="BH13" s="849" t="s">
        <v>2167</v>
      </c>
      <c r="BI13" s="849"/>
      <c r="BJ13" s="849"/>
      <c r="BK13" s="849"/>
      <c r="BL13" s="849"/>
      <c r="BM13" s="849"/>
    </row>
    <row r="14" spans="1:65" x14ac:dyDescent="0.25">
      <c r="A14" s="848" t="s">
        <v>1624</v>
      </c>
      <c r="B14" s="848"/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55" t="s">
        <v>1618</v>
      </c>
      <c r="S14" s="855"/>
      <c r="T14" s="855"/>
      <c r="U14" s="855"/>
      <c r="V14" s="855"/>
      <c r="W14" s="855"/>
      <c r="X14" s="855"/>
      <c r="Y14" s="855"/>
      <c r="Z14" s="857" t="s">
        <v>1618</v>
      </c>
      <c r="AA14" s="857"/>
      <c r="AB14" s="857"/>
      <c r="AC14" s="857"/>
      <c r="AD14" s="857"/>
      <c r="AE14" s="857"/>
      <c r="AF14" s="857"/>
      <c r="AG14" s="857"/>
      <c r="AH14" s="857"/>
      <c r="AI14" s="857"/>
      <c r="AJ14" s="857"/>
      <c r="AK14" s="857"/>
      <c r="AL14" s="857"/>
      <c r="AM14" s="855" t="s">
        <v>1618</v>
      </c>
      <c r="AN14" s="855"/>
      <c r="AO14" s="855"/>
      <c r="AP14" s="855"/>
      <c r="AQ14" s="855"/>
      <c r="AR14" s="855"/>
      <c r="AS14" s="855"/>
      <c r="AT14" s="855"/>
      <c r="AU14" s="855" t="s">
        <v>1618</v>
      </c>
      <c r="AV14" s="855"/>
      <c r="AW14" s="855"/>
      <c r="AX14" s="855"/>
      <c r="AY14" s="855"/>
      <c r="AZ14" s="855"/>
      <c r="BA14" s="855"/>
      <c r="BB14" s="855"/>
      <c r="BC14" s="855"/>
      <c r="BD14" s="855"/>
      <c r="BE14" s="855"/>
      <c r="BF14" s="855"/>
      <c r="BG14" s="855"/>
      <c r="BH14" s="857" t="s">
        <v>1618</v>
      </c>
      <c r="BI14" s="857"/>
      <c r="BJ14" s="857"/>
      <c r="BK14" s="857"/>
      <c r="BL14" s="857"/>
      <c r="BM14" s="857"/>
    </row>
    <row r="15" spans="1:65" x14ac:dyDescent="0.25">
      <c r="A15" s="848" t="s">
        <v>1626</v>
      </c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55">
        <v>1</v>
      </c>
      <c r="S15" s="855"/>
      <c r="T15" s="855"/>
      <c r="U15" s="855"/>
      <c r="V15" s="855"/>
      <c r="W15" s="855"/>
      <c r="X15" s="855"/>
      <c r="Y15" s="855"/>
      <c r="Z15" s="848" t="s">
        <v>2168</v>
      </c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55" t="s">
        <v>1528</v>
      </c>
      <c r="AN15" s="855"/>
      <c r="AO15" s="855"/>
      <c r="AP15" s="855"/>
      <c r="AQ15" s="855"/>
      <c r="AR15" s="855"/>
      <c r="AS15" s="855"/>
      <c r="AT15" s="855"/>
      <c r="AU15" s="855">
        <v>1</v>
      </c>
      <c r="AV15" s="855"/>
      <c r="AW15" s="855"/>
      <c r="AX15" s="855"/>
      <c r="AY15" s="855"/>
      <c r="AZ15" s="855"/>
      <c r="BA15" s="855"/>
      <c r="BB15" s="855"/>
      <c r="BC15" s="855"/>
      <c r="BD15" s="855"/>
      <c r="BE15" s="855"/>
      <c r="BF15" s="855"/>
      <c r="BG15" s="855"/>
      <c r="BH15" s="848" t="s">
        <v>2168</v>
      </c>
      <c r="BI15" s="848"/>
      <c r="BJ15" s="848"/>
      <c r="BK15" s="848"/>
      <c r="BL15" s="848"/>
      <c r="BM15" s="848"/>
    </row>
    <row r="16" spans="1:65" x14ac:dyDescent="0.25">
      <c r="A16" s="847" t="s">
        <v>348</v>
      </c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>
        <v>23</v>
      </c>
      <c r="S16" s="847"/>
      <c r="T16" s="847"/>
      <c r="U16" s="847"/>
      <c r="V16" s="847"/>
      <c r="W16" s="847"/>
      <c r="X16" s="847"/>
      <c r="Y16" s="847"/>
      <c r="Z16" s="846" t="s">
        <v>1551</v>
      </c>
      <c r="AA16" s="846"/>
      <c r="AB16" s="846"/>
      <c r="AC16" s="846"/>
      <c r="AD16" s="846"/>
      <c r="AE16" s="846"/>
      <c r="AF16" s="846"/>
      <c r="AG16" s="846"/>
      <c r="AH16" s="846"/>
      <c r="AI16" s="846"/>
      <c r="AJ16" s="846"/>
      <c r="AK16" s="846"/>
      <c r="AL16" s="846"/>
      <c r="AM16" s="858"/>
      <c r="AN16" s="858"/>
      <c r="AO16" s="858"/>
      <c r="AP16" s="858"/>
      <c r="AQ16" s="858"/>
      <c r="AR16" s="858"/>
      <c r="AS16" s="858"/>
      <c r="AT16" s="858"/>
      <c r="AU16" s="847">
        <v>23</v>
      </c>
      <c r="AV16" s="847"/>
      <c r="AW16" s="847"/>
      <c r="AX16" s="847"/>
      <c r="AY16" s="847"/>
      <c r="AZ16" s="847"/>
      <c r="BA16" s="847"/>
      <c r="BB16" s="847"/>
      <c r="BC16" s="847"/>
      <c r="BD16" s="847"/>
      <c r="BE16" s="847"/>
      <c r="BF16" s="847"/>
      <c r="BG16" s="847"/>
      <c r="BH16" s="846" t="s">
        <v>1551</v>
      </c>
      <c r="BI16" s="846"/>
      <c r="BJ16" s="846"/>
      <c r="BK16" s="846"/>
      <c r="BL16" s="846"/>
      <c r="BM16" s="846"/>
    </row>
  </sheetData>
  <mergeCells count="79">
    <mergeCell ref="BH16:BM16"/>
    <mergeCell ref="A15:Q15"/>
    <mergeCell ref="R15:Y15"/>
    <mergeCell ref="Z15:AL15"/>
    <mergeCell ref="AM15:AT15"/>
    <mergeCell ref="AU15:BG15"/>
    <mergeCell ref="BH15:BM15"/>
    <mergeCell ref="A16:Q16"/>
    <mergeCell ref="R16:Y16"/>
    <mergeCell ref="Z16:AL16"/>
    <mergeCell ref="AM16:AT16"/>
    <mergeCell ref="AU16:BG16"/>
    <mergeCell ref="BH14:BM14"/>
    <mergeCell ref="A12:Q13"/>
    <mergeCell ref="R12:Y13"/>
    <mergeCell ref="Z12:AL13"/>
    <mergeCell ref="AM12:AT12"/>
    <mergeCell ref="AU12:BG12"/>
    <mergeCell ref="BH12:BM12"/>
    <mergeCell ref="AM13:AT13"/>
    <mergeCell ref="AU13:BG13"/>
    <mergeCell ref="BH13:BM13"/>
    <mergeCell ref="A14:Q14"/>
    <mergeCell ref="R14:Y14"/>
    <mergeCell ref="Z14:AL14"/>
    <mergeCell ref="AM14:AT14"/>
    <mergeCell ref="AU14:BG14"/>
    <mergeCell ref="BH10:BM10"/>
    <mergeCell ref="AM11:AT11"/>
    <mergeCell ref="AU11:BG11"/>
    <mergeCell ref="BH11:BM11"/>
    <mergeCell ref="A9:Q9"/>
    <mergeCell ref="R9:Y9"/>
    <mergeCell ref="Z9:AL9"/>
    <mergeCell ref="AM9:AT9"/>
    <mergeCell ref="AU9:BG9"/>
    <mergeCell ref="BH9:BM9"/>
    <mergeCell ref="A10:Q11"/>
    <mergeCell ref="R10:Y11"/>
    <mergeCell ref="Z10:AL11"/>
    <mergeCell ref="AM10:AT10"/>
    <mergeCell ref="AU10:BG10"/>
    <mergeCell ref="BH8:BM8"/>
    <mergeCell ref="A6:Q7"/>
    <mergeCell ref="R6:AL6"/>
    <mergeCell ref="AM6:BM6"/>
    <mergeCell ref="R7:Y7"/>
    <mergeCell ref="Z7:AL7"/>
    <mergeCell ref="AM7:AT7"/>
    <mergeCell ref="AU7:BG7"/>
    <mergeCell ref="BH7:BM7"/>
    <mergeCell ref="A8:Q8"/>
    <mergeCell ref="R8:Y8"/>
    <mergeCell ref="Z8:AL8"/>
    <mergeCell ref="AM8:AT8"/>
    <mergeCell ref="AU8:BG8"/>
    <mergeCell ref="BH5:BM5"/>
    <mergeCell ref="A3:Q4"/>
    <mergeCell ref="R3:Y4"/>
    <mergeCell ref="Z3:AL4"/>
    <mergeCell ref="AM3:AT3"/>
    <mergeCell ref="AU3:BG3"/>
    <mergeCell ref="BH3:BM3"/>
    <mergeCell ref="AM4:AT4"/>
    <mergeCell ref="AU4:BG4"/>
    <mergeCell ref="BH4:BM4"/>
    <mergeCell ref="A5:Q5"/>
    <mergeCell ref="R5:Y5"/>
    <mergeCell ref="Z5:AL5"/>
    <mergeCell ref="AM5:AT5"/>
    <mergeCell ref="AU5:BG5"/>
    <mergeCell ref="A1:Q2"/>
    <mergeCell ref="R1:AL1"/>
    <mergeCell ref="AM1:BM1"/>
    <mergeCell ref="R2:Y2"/>
    <mergeCell ref="Z2:AL2"/>
    <mergeCell ref="AM2:AT2"/>
    <mergeCell ref="AU2:BG2"/>
    <mergeCell ref="BH2:B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workbookViewId="0">
      <selection activeCell="Z20" sqref="Z20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</cols>
  <sheetData>
    <row r="1" spans="1:64" x14ac:dyDescent="0.25">
      <c r="A1" s="851" t="s">
        <v>1559</v>
      </c>
      <c r="B1" s="851"/>
      <c r="C1" s="851"/>
      <c r="D1" s="851"/>
      <c r="E1" s="851"/>
      <c r="F1" s="851"/>
      <c r="G1" s="851"/>
      <c r="H1" s="851"/>
      <c r="I1" s="859" t="s">
        <v>1921</v>
      </c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1" t="s">
        <v>1561</v>
      </c>
      <c r="AH1" s="851"/>
      <c r="AI1" s="851"/>
      <c r="AJ1" s="851"/>
      <c r="AK1" s="851"/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/>
      <c r="AY1" s="851"/>
      <c r="AZ1" s="851"/>
      <c r="BA1" s="851"/>
      <c r="BB1" s="851"/>
      <c r="BC1" s="851" t="s">
        <v>1562</v>
      </c>
      <c r="BD1" s="851"/>
      <c r="BE1" s="851"/>
      <c r="BF1" s="851"/>
      <c r="BG1" s="851"/>
      <c r="BH1" s="851"/>
      <c r="BI1" s="851"/>
      <c r="BJ1" s="851"/>
      <c r="BK1" s="851"/>
      <c r="BL1" s="851"/>
    </row>
    <row r="2" spans="1:64" x14ac:dyDescent="0.25">
      <c r="A2" s="851" t="s">
        <v>1559</v>
      </c>
      <c r="B2" s="852"/>
      <c r="C2" s="852"/>
      <c r="D2" s="852"/>
      <c r="E2" s="852"/>
      <c r="F2" s="852"/>
      <c r="G2" s="852"/>
      <c r="H2" s="852"/>
      <c r="I2" s="846" t="s">
        <v>2126</v>
      </c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51" t="s">
        <v>2127</v>
      </c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 t="s">
        <v>1561</v>
      </c>
      <c r="AH2" s="852"/>
      <c r="AI2" s="852"/>
      <c r="AJ2" s="852"/>
      <c r="AK2" s="852"/>
      <c r="AL2" s="852"/>
      <c r="AM2" s="852"/>
      <c r="AN2" s="852"/>
      <c r="AO2" s="852"/>
      <c r="AP2" s="852"/>
      <c r="AQ2" s="852"/>
      <c r="AR2" s="852"/>
      <c r="AS2" s="852"/>
      <c r="AT2" s="852"/>
      <c r="AU2" s="852"/>
      <c r="AV2" s="852"/>
      <c r="AW2" s="852"/>
      <c r="AX2" s="852"/>
      <c r="AY2" s="852"/>
      <c r="AZ2" s="852"/>
      <c r="BA2" s="852"/>
      <c r="BB2" s="852"/>
      <c r="BC2" s="851" t="s">
        <v>1562</v>
      </c>
      <c r="BD2" s="852"/>
      <c r="BE2" s="852"/>
      <c r="BF2" s="852"/>
      <c r="BG2" s="852"/>
      <c r="BH2" s="852"/>
      <c r="BI2" s="852"/>
      <c r="BJ2" s="852"/>
      <c r="BK2" s="852"/>
      <c r="BL2" s="852"/>
    </row>
    <row r="3" spans="1:64" x14ac:dyDescent="0.25">
      <c r="A3" s="855">
        <v>1</v>
      </c>
      <c r="B3" s="855"/>
      <c r="C3" s="855"/>
      <c r="D3" s="855"/>
      <c r="E3" s="855"/>
      <c r="F3" s="855"/>
      <c r="G3" s="855"/>
      <c r="H3" s="855"/>
      <c r="I3" s="848" t="s">
        <v>2128</v>
      </c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 t="s">
        <v>2129</v>
      </c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 t="s">
        <v>2130</v>
      </c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/>
      <c r="AX3" s="848"/>
      <c r="AY3" s="848"/>
      <c r="AZ3" s="848"/>
      <c r="BA3" s="848"/>
      <c r="BB3" s="848"/>
      <c r="BC3" s="848" t="s">
        <v>1572</v>
      </c>
      <c r="BD3" s="848"/>
      <c r="BE3" s="848"/>
      <c r="BF3" s="848"/>
      <c r="BG3" s="848"/>
      <c r="BH3" s="848"/>
      <c r="BI3" s="848"/>
      <c r="BJ3" s="848"/>
      <c r="BK3" s="848"/>
      <c r="BL3" s="848"/>
    </row>
    <row r="4" spans="1:64" x14ac:dyDescent="0.25">
      <c r="A4" s="855">
        <v>2</v>
      </c>
      <c r="B4" s="855"/>
      <c r="C4" s="855"/>
      <c r="D4" s="855"/>
      <c r="E4" s="855"/>
      <c r="F4" s="855"/>
      <c r="G4" s="855"/>
      <c r="H4" s="855"/>
      <c r="I4" s="855" t="s">
        <v>2131</v>
      </c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48" t="s">
        <v>2132</v>
      </c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 t="s">
        <v>2133</v>
      </c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 t="s">
        <v>1576</v>
      </c>
      <c r="BD4" s="848"/>
      <c r="BE4" s="848"/>
      <c r="BF4" s="848"/>
      <c r="BG4" s="848"/>
      <c r="BH4" s="848"/>
      <c r="BI4" s="848"/>
      <c r="BJ4" s="848"/>
      <c r="BK4" s="848"/>
      <c r="BL4" s="848"/>
    </row>
    <row r="5" spans="1:64" x14ac:dyDescent="0.25">
      <c r="A5" s="855">
        <v>3</v>
      </c>
      <c r="B5" s="855"/>
      <c r="C5" s="855"/>
      <c r="D5" s="855"/>
      <c r="E5" s="855"/>
      <c r="F5" s="855"/>
      <c r="G5" s="855"/>
      <c r="H5" s="855"/>
      <c r="I5" s="848" t="s">
        <v>2134</v>
      </c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 t="s">
        <v>2135</v>
      </c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 t="s">
        <v>2136</v>
      </c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 t="s">
        <v>1928</v>
      </c>
      <c r="BD5" s="848"/>
      <c r="BE5" s="848"/>
      <c r="BF5" s="848"/>
      <c r="BG5" s="848"/>
      <c r="BH5" s="848"/>
      <c r="BI5" s="848"/>
      <c r="BJ5" s="848"/>
      <c r="BK5" s="848"/>
      <c r="BL5" s="848"/>
    </row>
    <row r="6" spans="1:64" x14ac:dyDescent="0.25">
      <c r="A6" s="855">
        <v>4</v>
      </c>
      <c r="B6" s="855"/>
      <c r="C6" s="855"/>
      <c r="D6" s="855"/>
      <c r="E6" s="855"/>
      <c r="F6" s="855"/>
      <c r="G6" s="855"/>
      <c r="H6" s="855"/>
      <c r="I6" s="848" t="s">
        <v>2137</v>
      </c>
      <c r="J6" s="848"/>
      <c r="K6" s="848"/>
      <c r="L6" s="848"/>
      <c r="M6" s="848"/>
      <c r="N6" s="848"/>
      <c r="O6" s="848"/>
      <c r="P6" s="848"/>
      <c r="Q6" s="848"/>
      <c r="R6" s="848"/>
      <c r="S6" s="848"/>
      <c r="T6" s="848" t="s">
        <v>2138</v>
      </c>
      <c r="U6" s="848"/>
      <c r="V6" s="848"/>
      <c r="W6" s="848"/>
      <c r="X6" s="848"/>
      <c r="Y6" s="848"/>
      <c r="Z6" s="848"/>
      <c r="AA6" s="848"/>
      <c r="AB6" s="848"/>
      <c r="AC6" s="848"/>
      <c r="AD6" s="848"/>
      <c r="AE6" s="848"/>
      <c r="AF6" s="848"/>
      <c r="AG6" s="848" t="s">
        <v>2139</v>
      </c>
      <c r="AH6" s="848"/>
      <c r="AI6" s="848"/>
      <c r="AJ6" s="848"/>
      <c r="AK6" s="848"/>
      <c r="AL6" s="848"/>
      <c r="AM6" s="848"/>
      <c r="AN6" s="848"/>
      <c r="AO6" s="848"/>
      <c r="AP6" s="848"/>
      <c r="AQ6" s="848"/>
      <c r="AR6" s="848"/>
      <c r="AS6" s="848"/>
      <c r="AT6" s="848"/>
      <c r="AU6" s="848"/>
      <c r="AV6" s="848"/>
      <c r="AW6" s="848"/>
      <c r="AX6" s="848"/>
      <c r="AY6" s="848"/>
      <c r="AZ6" s="848"/>
      <c r="BA6" s="848"/>
      <c r="BB6" s="848"/>
      <c r="BC6" s="848" t="s">
        <v>1932</v>
      </c>
      <c r="BD6" s="848"/>
      <c r="BE6" s="848"/>
      <c r="BF6" s="848"/>
      <c r="BG6" s="848"/>
      <c r="BH6" s="848"/>
      <c r="BI6" s="848"/>
      <c r="BJ6" s="848"/>
      <c r="BK6" s="848"/>
      <c r="BL6" s="848"/>
    </row>
    <row r="7" spans="1:64" x14ac:dyDescent="0.25">
      <c r="A7" s="855">
        <v>5</v>
      </c>
      <c r="B7" s="855"/>
      <c r="C7" s="855"/>
      <c r="D7" s="855"/>
      <c r="E7" s="855"/>
      <c r="F7" s="855"/>
      <c r="G7" s="855"/>
      <c r="H7" s="855"/>
      <c r="I7" s="848" t="s">
        <v>2140</v>
      </c>
      <c r="J7" s="848"/>
      <c r="K7" s="848"/>
      <c r="L7" s="848"/>
      <c r="M7" s="848"/>
      <c r="N7" s="848"/>
      <c r="O7" s="848"/>
      <c r="P7" s="848"/>
      <c r="Q7" s="848"/>
      <c r="R7" s="848"/>
      <c r="S7" s="848"/>
      <c r="T7" s="848" t="s">
        <v>2141</v>
      </c>
      <c r="U7" s="848"/>
      <c r="V7" s="848"/>
      <c r="W7" s="848"/>
      <c r="X7" s="848"/>
      <c r="Y7" s="848"/>
      <c r="Z7" s="848"/>
      <c r="AA7" s="848"/>
      <c r="AB7" s="848"/>
      <c r="AC7" s="848"/>
      <c r="AD7" s="848"/>
      <c r="AE7" s="848"/>
      <c r="AF7" s="848"/>
      <c r="AG7" s="848" t="s">
        <v>2142</v>
      </c>
      <c r="AH7" s="848"/>
      <c r="AI7" s="848"/>
      <c r="AJ7" s="848"/>
      <c r="AK7" s="848"/>
      <c r="AL7" s="848"/>
      <c r="AM7" s="848"/>
      <c r="AN7" s="848"/>
      <c r="AO7" s="848"/>
      <c r="AP7" s="848"/>
      <c r="AQ7" s="848"/>
      <c r="AR7" s="848"/>
      <c r="AS7" s="848"/>
      <c r="AT7" s="848"/>
      <c r="AU7" s="848"/>
      <c r="AV7" s="848"/>
      <c r="AW7" s="848"/>
      <c r="AX7" s="848"/>
      <c r="AY7" s="848"/>
      <c r="AZ7" s="848"/>
      <c r="BA7" s="848"/>
      <c r="BB7" s="848"/>
      <c r="BC7" s="848" t="s">
        <v>1588</v>
      </c>
      <c r="BD7" s="848"/>
      <c r="BE7" s="848"/>
      <c r="BF7" s="848"/>
      <c r="BG7" s="848"/>
      <c r="BH7" s="848"/>
      <c r="BI7" s="848"/>
      <c r="BJ7" s="848"/>
      <c r="BK7" s="848"/>
      <c r="BL7" s="848"/>
    </row>
    <row r="8" spans="1:64" x14ac:dyDescent="0.25">
      <c r="A8" s="855">
        <v>6</v>
      </c>
      <c r="B8" s="855"/>
      <c r="C8" s="855"/>
      <c r="D8" s="855"/>
      <c r="E8" s="855"/>
      <c r="F8" s="855"/>
      <c r="G8" s="855"/>
      <c r="H8" s="855"/>
      <c r="I8" s="848" t="s">
        <v>2143</v>
      </c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 t="s">
        <v>2144</v>
      </c>
      <c r="U8" s="848"/>
      <c r="V8" s="848"/>
      <c r="W8" s="848"/>
      <c r="X8" s="848"/>
      <c r="Y8" s="848"/>
      <c r="Z8" s="848"/>
      <c r="AA8" s="848"/>
      <c r="AB8" s="848"/>
      <c r="AC8" s="848"/>
      <c r="AD8" s="848"/>
      <c r="AE8" s="848"/>
      <c r="AF8" s="848"/>
      <c r="AG8" s="848" t="s">
        <v>2145</v>
      </c>
      <c r="AH8" s="848"/>
      <c r="AI8" s="848"/>
      <c r="AJ8" s="848"/>
      <c r="AK8" s="848"/>
      <c r="AL8" s="848"/>
      <c r="AM8" s="848"/>
      <c r="AN8" s="848"/>
      <c r="AO8" s="848"/>
      <c r="AP8" s="848"/>
      <c r="AQ8" s="848"/>
      <c r="AR8" s="848"/>
      <c r="AS8" s="848"/>
      <c r="AT8" s="848"/>
      <c r="AU8" s="848"/>
      <c r="AV8" s="848"/>
      <c r="AW8" s="848"/>
      <c r="AX8" s="848"/>
      <c r="AY8" s="848"/>
      <c r="AZ8" s="848"/>
      <c r="BA8" s="848"/>
      <c r="BB8" s="848"/>
      <c r="BC8" s="848" t="s">
        <v>1592</v>
      </c>
      <c r="BD8" s="848"/>
      <c r="BE8" s="848"/>
      <c r="BF8" s="848"/>
      <c r="BG8" s="848"/>
      <c r="BH8" s="848"/>
      <c r="BI8" s="848"/>
      <c r="BJ8" s="848"/>
      <c r="BK8" s="848"/>
      <c r="BL8" s="848"/>
    </row>
    <row r="9" spans="1:64" x14ac:dyDescent="0.25">
      <c r="A9" s="855">
        <v>7</v>
      </c>
      <c r="B9" s="855"/>
      <c r="C9" s="855"/>
      <c r="D9" s="855"/>
      <c r="E9" s="855"/>
      <c r="F9" s="855"/>
      <c r="G9" s="855"/>
      <c r="H9" s="855"/>
      <c r="I9" s="848" t="s">
        <v>2146</v>
      </c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 t="s">
        <v>2147</v>
      </c>
      <c r="U9" s="848"/>
      <c r="V9" s="848"/>
      <c r="W9" s="848"/>
      <c r="X9" s="848"/>
      <c r="Y9" s="848"/>
      <c r="Z9" s="848"/>
      <c r="AA9" s="848"/>
      <c r="AB9" s="848"/>
      <c r="AC9" s="848"/>
      <c r="AD9" s="848"/>
      <c r="AE9" s="848"/>
      <c r="AF9" s="848"/>
      <c r="AG9" s="848" t="s">
        <v>2148</v>
      </c>
      <c r="AH9" s="848"/>
      <c r="AI9" s="848"/>
      <c r="AJ9" s="848"/>
      <c r="AK9" s="848"/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/>
      <c r="AY9" s="848"/>
      <c r="AZ9" s="848"/>
      <c r="BA9" s="848"/>
      <c r="BB9" s="848"/>
      <c r="BC9" s="848" t="s">
        <v>1942</v>
      </c>
      <c r="BD9" s="848"/>
      <c r="BE9" s="848"/>
      <c r="BF9" s="848"/>
      <c r="BG9" s="848"/>
      <c r="BH9" s="848"/>
      <c r="BI9" s="848"/>
      <c r="BJ9" s="848"/>
      <c r="BK9" s="848"/>
      <c r="BL9" s="848"/>
    </row>
    <row r="10" spans="1:64" x14ac:dyDescent="0.25">
      <c r="A10" s="855">
        <v>8</v>
      </c>
      <c r="B10" s="855"/>
      <c r="C10" s="855"/>
      <c r="D10" s="855"/>
      <c r="E10" s="855"/>
      <c r="F10" s="855"/>
      <c r="G10" s="855"/>
      <c r="H10" s="855"/>
      <c r="I10" s="848" t="s">
        <v>2149</v>
      </c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 t="s">
        <v>2150</v>
      </c>
      <c r="U10" s="848"/>
      <c r="V10" s="848"/>
      <c r="W10" s="848"/>
      <c r="X10" s="848"/>
      <c r="Y10" s="848"/>
      <c r="Z10" s="848"/>
      <c r="AA10" s="848"/>
      <c r="AB10" s="848"/>
      <c r="AC10" s="848"/>
      <c r="AD10" s="848"/>
      <c r="AE10" s="848"/>
      <c r="AF10" s="848"/>
      <c r="AG10" s="848" t="s">
        <v>2151</v>
      </c>
      <c r="AH10" s="848"/>
      <c r="AI10" s="848"/>
      <c r="AJ10" s="848"/>
      <c r="AK10" s="848"/>
      <c r="AL10" s="848"/>
      <c r="AM10" s="848"/>
      <c r="AN10" s="848"/>
      <c r="AO10" s="848"/>
      <c r="AP10" s="848"/>
      <c r="AQ10" s="848"/>
      <c r="AR10" s="848"/>
      <c r="AS10" s="848"/>
      <c r="AT10" s="848"/>
      <c r="AU10" s="848"/>
      <c r="AV10" s="848"/>
      <c r="AW10" s="848"/>
      <c r="AX10" s="848"/>
      <c r="AY10" s="848"/>
      <c r="AZ10" s="848"/>
      <c r="BA10" s="848"/>
      <c r="BB10" s="848"/>
      <c r="BC10" s="848" t="s">
        <v>1946</v>
      </c>
      <c r="BD10" s="848"/>
      <c r="BE10" s="848"/>
      <c r="BF10" s="848"/>
      <c r="BG10" s="848"/>
      <c r="BH10" s="848"/>
      <c r="BI10" s="848"/>
      <c r="BJ10" s="848"/>
      <c r="BK10" s="848"/>
      <c r="BL10" s="848"/>
    </row>
    <row r="11" spans="1:64" x14ac:dyDescent="0.25">
      <c r="A11" s="847" t="s">
        <v>15</v>
      </c>
      <c r="B11" s="847"/>
      <c r="C11" s="847"/>
      <c r="D11" s="847"/>
      <c r="E11" s="847"/>
      <c r="F11" s="847"/>
      <c r="G11" s="847"/>
      <c r="H11" s="847"/>
      <c r="I11" s="846" t="s">
        <v>2152</v>
      </c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 t="s">
        <v>2153</v>
      </c>
      <c r="U11" s="846"/>
      <c r="V11" s="846"/>
      <c r="W11" s="846"/>
      <c r="X11" s="846"/>
      <c r="Y11" s="846"/>
      <c r="Z11" s="846"/>
      <c r="AA11" s="846"/>
      <c r="AB11" s="846"/>
      <c r="AC11" s="846"/>
      <c r="AD11" s="846"/>
      <c r="AE11" s="846"/>
      <c r="AF11" s="846"/>
      <c r="AG11" s="846" t="s">
        <v>2154</v>
      </c>
      <c r="AH11" s="846"/>
      <c r="AI11" s="846"/>
      <c r="AJ11" s="846"/>
      <c r="AK11" s="846"/>
      <c r="AL11" s="846"/>
      <c r="AM11" s="846"/>
      <c r="AN11" s="846"/>
      <c r="AO11" s="846"/>
      <c r="AP11" s="846"/>
      <c r="AQ11" s="846"/>
      <c r="AR11" s="846"/>
      <c r="AS11" s="846"/>
      <c r="AT11" s="846"/>
      <c r="AU11" s="846"/>
      <c r="AV11" s="846"/>
      <c r="AW11" s="846"/>
      <c r="AX11" s="846"/>
      <c r="AY11" s="846"/>
      <c r="AZ11" s="846"/>
      <c r="BA11" s="846"/>
      <c r="BB11" s="846"/>
      <c r="BC11" s="858"/>
      <c r="BD11" s="858"/>
      <c r="BE11" s="858"/>
      <c r="BF11" s="858"/>
      <c r="BG11" s="858"/>
      <c r="BH11" s="858"/>
      <c r="BI11" s="858"/>
      <c r="BJ11" s="858"/>
      <c r="BK11" s="858"/>
      <c r="BL11" s="858"/>
    </row>
  </sheetData>
  <mergeCells count="51">
    <mergeCell ref="A11:H11"/>
    <mergeCell ref="I11:S11"/>
    <mergeCell ref="T11:AF11"/>
    <mergeCell ref="AG11:BB11"/>
    <mergeCell ref="BC11:BL11"/>
    <mergeCell ref="A9:H9"/>
    <mergeCell ref="I9:S9"/>
    <mergeCell ref="T9:AF9"/>
    <mergeCell ref="AG9:BB9"/>
    <mergeCell ref="BC9:BL9"/>
    <mergeCell ref="A10:H10"/>
    <mergeCell ref="I10:S10"/>
    <mergeCell ref="T10:AF10"/>
    <mergeCell ref="AG10:BB10"/>
    <mergeCell ref="BC10:BL10"/>
    <mergeCell ref="A7:H7"/>
    <mergeCell ref="I7:S7"/>
    <mergeCell ref="T7:AF7"/>
    <mergeCell ref="AG7:BB7"/>
    <mergeCell ref="BC7:BL7"/>
    <mergeCell ref="A8:H8"/>
    <mergeCell ref="I8:S8"/>
    <mergeCell ref="T8:AF8"/>
    <mergeCell ref="AG8:BB8"/>
    <mergeCell ref="BC8:BL8"/>
    <mergeCell ref="A5:H5"/>
    <mergeCell ref="I5:S5"/>
    <mergeCell ref="T5:AF5"/>
    <mergeCell ref="AG5:BB5"/>
    <mergeCell ref="BC5:BL5"/>
    <mergeCell ref="A6:H6"/>
    <mergeCell ref="I6:S6"/>
    <mergeCell ref="T6:AF6"/>
    <mergeCell ref="AG6:BB6"/>
    <mergeCell ref="BC6:BL6"/>
    <mergeCell ref="A3:H3"/>
    <mergeCell ref="I3:S3"/>
    <mergeCell ref="T3:AF3"/>
    <mergeCell ref="AG3:BB3"/>
    <mergeCell ref="BC3:BL3"/>
    <mergeCell ref="A4:H4"/>
    <mergeCell ref="I4:S4"/>
    <mergeCell ref="T4:AF4"/>
    <mergeCell ref="AG4:BB4"/>
    <mergeCell ref="BC4:BL4"/>
    <mergeCell ref="A1:H2"/>
    <mergeCell ref="I1:AF1"/>
    <mergeCell ref="AG1:BB2"/>
    <mergeCell ref="BC1:BL2"/>
    <mergeCell ref="I2:S2"/>
    <mergeCell ref="T2:A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1"/>
  <sheetViews>
    <sheetView workbookViewId="0">
      <selection activeCell="BM8" sqref="BM8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</cols>
  <sheetData>
    <row r="1" spans="1:64" x14ac:dyDescent="0.25">
      <c r="A1" s="860" t="s">
        <v>1978</v>
      </c>
      <c r="B1" s="860"/>
      <c r="C1" s="860" t="s">
        <v>1979</v>
      </c>
      <c r="D1" s="860"/>
      <c r="E1" s="860"/>
      <c r="F1" s="860"/>
      <c r="G1" s="860" t="s">
        <v>1980</v>
      </c>
      <c r="H1" s="860"/>
      <c r="I1" s="860"/>
      <c r="J1" s="860"/>
      <c r="K1" s="860"/>
      <c r="L1" s="860"/>
      <c r="M1" s="860" t="s">
        <v>1981</v>
      </c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60" t="s">
        <v>1982</v>
      </c>
      <c r="AX1" s="860"/>
      <c r="AY1" s="860"/>
      <c r="AZ1" s="860"/>
      <c r="BA1" s="860"/>
      <c r="BB1" s="860"/>
      <c r="BC1" s="860"/>
      <c r="BD1" s="860"/>
      <c r="BE1" s="860"/>
      <c r="BF1" s="860"/>
      <c r="BG1" s="860"/>
      <c r="BH1" s="860"/>
      <c r="BI1" s="860"/>
      <c r="BJ1" s="860"/>
      <c r="BK1" s="860"/>
      <c r="BL1" s="860"/>
    </row>
    <row r="2" spans="1:64" x14ac:dyDescent="0.25">
      <c r="A2" s="855">
        <v>1</v>
      </c>
      <c r="B2" s="855"/>
      <c r="C2" s="848">
        <v>2020</v>
      </c>
      <c r="D2" s="848"/>
      <c r="E2" s="848"/>
      <c r="F2" s="848"/>
      <c r="G2" s="848" t="s">
        <v>1519</v>
      </c>
      <c r="H2" s="848"/>
      <c r="I2" s="848"/>
      <c r="J2" s="848"/>
      <c r="K2" s="848"/>
      <c r="L2" s="848"/>
      <c r="M2" s="848" t="s">
        <v>1983</v>
      </c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848"/>
      <c r="AK2" s="848"/>
      <c r="AL2" s="848"/>
      <c r="AM2" s="848"/>
      <c r="AN2" s="848"/>
      <c r="AO2" s="848"/>
      <c r="AP2" s="848"/>
      <c r="AQ2" s="848"/>
      <c r="AR2" s="848"/>
      <c r="AS2" s="848"/>
      <c r="AT2" s="848"/>
      <c r="AU2" s="848"/>
      <c r="AV2" s="848"/>
      <c r="AW2" s="848" t="s">
        <v>1984</v>
      </c>
      <c r="AX2" s="848"/>
      <c r="AY2" s="848"/>
      <c r="AZ2" s="848"/>
      <c r="BA2" s="848"/>
      <c r="BB2" s="848"/>
      <c r="BC2" s="848"/>
      <c r="BD2" s="848"/>
      <c r="BE2" s="848"/>
      <c r="BF2" s="848"/>
      <c r="BG2" s="848"/>
      <c r="BH2" s="848"/>
      <c r="BI2" s="848"/>
      <c r="BJ2" s="848"/>
      <c r="BK2" s="848"/>
      <c r="BL2" s="848"/>
    </row>
    <row r="3" spans="1:64" x14ac:dyDescent="0.25">
      <c r="A3" s="855">
        <v>2</v>
      </c>
      <c r="B3" s="855"/>
      <c r="C3" s="848">
        <v>2020</v>
      </c>
      <c r="D3" s="848"/>
      <c r="E3" s="848"/>
      <c r="F3" s="848"/>
      <c r="G3" s="848" t="s">
        <v>1519</v>
      </c>
      <c r="H3" s="848"/>
      <c r="I3" s="848"/>
      <c r="J3" s="848"/>
      <c r="K3" s="848"/>
      <c r="L3" s="848"/>
      <c r="M3" s="848" t="s">
        <v>1985</v>
      </c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 t="s">
        <v>1986</v>
      </c>
      <c r="AX3" s="848"/>
      <c r="AY3" s="848"/>
      <c r="AZ3" s="848"/>
      <c r="BA3" s="848"/>
      <c r="BB3" s="848"/>
      <c r="BC3" s="848"/>
      <c r="BD3" s="848"/>
      <c r="BE3" s="848"/>
      <c r="BF3" s="848"/>
      <c r="BG3" s="848"/>
      <c r="BH3" s="848"/>
      <c r="BI3" s="848"/>
      <c r="BJ3" s="848"/>
      <c r="BK3" s="848"/>
      <c r="BL3" s="848"/>
    </row>
    <row r="4" spans="1:64" x14ac:dyDescent="0.25">
      <c r="A4" s="849" t="s">
        <v>1639</v>
      </c>
      <c r="B4" s="849"/>
      <c r="C4" s="849" t="s">
        <v>1640</v>
      </c>
      <c r="D4" s="849"/>
      <c r="E4" s="849"/>
      <c r="F4" s="849"/>
      <c r="G4" s="849" t="s">
        <v>1641</v>
      </c>
      <c r="H4" s="849"/>
      <c r="I4" s="849"/>
      <c r="J4" s="849"/>
      <c r="K4" s="849"/>
      <c r="L4" s="849"/>
      <c r="M4" s="849" t="s">
        <v>1987</v>
      </c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 t="s">
        <v>1988</v>
      </c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</row>
    <row r="5" spans="1:64" x14ac:dyDescent="0.25">
      <c r="A5" s="855">
        <v>4</v>
      </c>
      <c r="B5" s="855"/>
      <c r="C5" s="848">
        <v>2020</v>
      </c>
      <c r="D5" s="848"/>
      <c r="E5" s="848"/>
      <c r="F5" s="848"/>
      <c r="G5" s="848" t="s">
        <v>1519</v>
      </c>
      <c r="H5" s="848"/>
      <c r="I5" s="848"/>
      <c r="J5" s="848"/>
      <c r="K5" s="848"/>
      <c r="L5" s="848"/>
      <c r="M5" s="849" t="s">
        <v>1989</v>
      </c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9"/>
      <c r="AG5" s="849"/>
      <c r="AH5" s="849"/>
      <c r="AI5" s="849"/>
      <c r="AJ5" s="849"/>
      <c r="AK5" s="849"/>
      <c r="AL5" s="849"/>
      <c r="AM5" s="849"/>
      <c r="AN5" s="849"/>
      <c r="AO5" s="849"/>
      <c r="AP5" s="849"/>
      <c r="AQ5" s="849"/>
      <c r="AR5" s="849"/>
      <c r="AS5" s="849"/>
      <c r="AT5" s="849"/>
      <c r="AU5" s="849"/>
      <c r="AV5" s="849"/>
      <c r="AW5" s="848" t="s">
        <v>1990</v>
      </c>
      <c r="AX5" s="848"/>
      <c r="AY5" s="848"/>
      <c r="AZ5" s="848"/>
      <c r="BA5" s="848"/>
      <c r="BB5" s="848"/>
      <c r="BC5" s="848"/>
      <c r="BD5" s="848"/>
      <c r="BE5" s="848"/>
      <c r="BF5" s="848"/>
      <c r="BG5" s="848"/>
      <c r="BH5" s="848"/>
      <c r="BI5" s="848"/>
      <c r="BJ5" s="848"/>
      <c r="BK5" s="848"/>
      <c r="BL5" s="848"/>
    </row>
    <row r="6" spans="1:64" x14ac:dyDescent="0.25">
      <c r="A6" s="855">
        <v>5</v>
      </c>
      <c r="B6" s="855"/>
      <c r="C6" s="848">
        <v>2020</v>
      </c>
      <c r="D6" s="848"/>
      <c r="E6" s="848"/>
      <c r="F6" s="848"/>
      <c r="G6" s="848" t="s">
        <v>1519</v>
      </c>
      <c r="H6" s="848"/>
      <c r="I6" s="848"/>
      <c r="J6" s="848"/>
      <c r="K6" s="848"/>
      <c r="L6" s="848"/>
      <c r="M6" s="849" t="s">
        <v>1991</v>
      </c>
      <c r="N6" s="849"/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49"/>
      <c r="AG6" s="849"/>
      <c r="AH6" s="849"/>
      <c r="AI6" s="849"/>
      <c r="AJ6" s="849"/>
      <c r="AK6" s="849"/>
      <c r="AL6" s="849"/>
      <c r="AM6" s="849"/>
      <c r="AN6" s="849"/>
      <c r="AO6" s="849"/>
      <c r="AP6" s="849"/>
      <c r="AQ6" s="849"/>
      <c r="AR6" s="849"/>
      <c r="AS6" s="849"/>
      <c r="AT6" s="849"/>
      <c r="AU6" s="849"/>
      <c r="AV6" s="849"/>
      <c r="AW6" s="848" t="s">
        <v>1992</v>
      </c>
      <c r="AX6" s="848"/>
      <c r="AY6" s="848"/>
      <c r="AZ6" s="848"/>
      <c r="BA6" s="848"/>
      <c r="BB6" s="848"/>
      <c r="BC6" s="848"/>
      <c r="BD6" s="848"/>
      <c r="BE6" s="848"/>
      <c r="BF6" s="848"/>
      <c r="BG6" s="848"/>
      <c r="BH6" s="848"/>
      <c r="BI6" s="848"/>
      <c r="BJ6" s="848"/>
      <c r="BK6" s="848"/>
      <c r="BL6" s="848"/>
    </row>
    <row r="7" spans="1:64" x14ac:dyDescent="0.25">
      <c r="A7" s="860" t="s">
        <v>1978</v>
      </c>
      <c r="B7" s="860"/>
      <c r="C7" s="860" t="s">
        <v>1979</v>
      </c>
      <c r="D7" s="860"/>
      <c r="E7" s="860"/>
      <c r="F7" s="860"/>
      <c r="G7" s="860" t="s">
        <v>1980</v>
      </c>
      <c r="H7" s="860"/>
      <c r="I7" s="860"/>
      <c r="J7" s="860"/>
      <c r="K7" s="860"/>
      <c r="L7" s="860"/>
      <c r="M7" s="860" t="s">
        <v>1981</v>
      </c>
      <c r="N7" s="860"/>
      <c r="O7" s="860"/>
      <c r="P7" s="860"/>
      <c r="Q7" s="860"/>
      <c r="R7" s="860"/>
      <c r="S7" s="860"/>
      <c r="T7" s="860"/>
      <c r="U7" s="860"/>
      <c r="V7" s="860"/>
      <c r="W7" s="860"/>
      <c r="X7" s="860"/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0"/>
      <c r="AK7" s="860"/>
      <c r="AL7" s="860"/>
      <c r="AM7" s="860"/>
      <c r="AN7" s="860"/>
      <c r="AO7" s="860"/>
      <c r="AP7" s="860"/>
      <c r="AQ7" s="860"/>
      <c r="AR7" s="860"/>
      <c r="AS7" s="860"/>
      <c r="AT7" s="860"/>
      <c r="AU7" s="860"/>
      <c r="AV7" s="860"/>
      <c r="AW7" s="860" t="s">
        <v>1982</v>
      </c>
      <c r="AX7" s="860"/>
      <c r="AY7" s="860"/>
      <c r="AZ7" s="860"/>
      <c r="BA7" s="860"/>
      <c r="BB7" s="860"/>
      <c r="BC7" s="860"/>
      <c r="BD7" s="860"/>
      <c r="BE7" s="860"/>
      <c r="BF7" s="860"/>
      <c r="BG7" s="860"/>
      <c r="BH7" s="860"/>
      <c r="BI7" s="860"/>
      <c r="BJ7" s="860"/>
      <c r="BK7" s="860"/>
      <c r="BL7" s="860"/>
    </row>
    <row r="8" spans="1:64" x14ac:dyDescent="0.25">
      <c r="A8" s="861"/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861"/>
      <c r="M8" s="849" t="s">
        <v>1993</v>
      </c>
      <c r="N8" s="849"/>
      <c r="O8" s="849"/>
      <c r="P8" s="849"/>
      <c r="Q8" s="849"/>
      <c r="R8" s="849"/>
      <c r="S8" s="849"/>
      <c r="T8" s="849"/>
      <c r="U8" s="849"/>
      <c r="V8" s="849"/>
      <c r="W8" s="849"/>
      <c r="X8" s="849"/>
      <c r="Y8" s="849"/>
      <c r="Z8" s="849"/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49"/>
      <c r="AQ8" s="849"/>
      <c r="AR8" s="849"/>
      <c r="AS8" s="849"/>
      <c r="AT8" s="849"/>
      <c r="AU8" s="849"/>
      <c r="AV8" s="849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</row>
    <row r="9" spans="1:64" x14ac:dyDescent="0.25">
      <c r="A9" s="855">
        <v>6</v>
      </c>
      <c r="B9" s="855"/>
      <c r="C9" s="848">
        <v>2020</v>
      </c>
      <c r="D9" s="848"/>
      <c r="E9" s="848"/>
      <c r="F9" s="848"/>
      <c r="G9" s="848" t="s">
        <v>1519</v>
      </c>
      <c r="H9" s="848"/>
      <c r="I9" s="848"/>
      <c r="J9" s="848"/>
      <c r="K9" s="848"/>
      <c r="L9" s="848"/>
      <c r="M9" s="849" t="s">
        <v>1994</v>
      </c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849"/>
      <c r="AS9" s="849"/>
      <c r="AT9" s="849"/>
      <c r="AU9" s="849"/>
      <c r="AV9" s="849"/>
      <c r="AW9" s="848" t="s">
        <v>1995</v>
      </c>
      <c r="AX9" s="848"/>
      <c r="AY9" s="848"/>
      <c r="AZ9" s="848"/>
      <c r="BA9" s="848"/>
      <c r="BB9" s="848"/>
      <c r="BC9" s="848"/>
      <c r="BD9" s="848"/>
      <c r="BE9" s="848"/>
      <c r="BF9" s="848"/>
      <c r="BG9" s="848"/>
      <c r="BH9" s="848"/>
      <c r="BI9" s="848"/>
      <c r="BJ9" s="848"/>
      <c r="BK9" s="848"/>
      <c r="BL9" s="848"/>
    </row>
    <row r="10" spans="1:64" x14ac:dyDescent="0.25">
      <c r="A10" s="855">
        <v>7</v>
      </c>
      <c r="B10" s="855"/>
      <c r="C10" s="848">
        <v>2020</v>
      </c>
      <c r="D10" s="848"/>
      <c r="E10" s="848"/>
      <c r="F10" s="848"/>
      <c r="G10" s="848" t="s">
        <v>1519</v>
      </c>
      <c r="H10" s="848"/>
      <c r="I10" s="848"/>
      <c r="J10" s="848"/>
      <c r="K10" s="848"/>
      <c r="L10" s="848"/>
      <c r="M10" s="849" t="s">
        <v>1996</v>
      </c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9"/>
      <c r="AN10" s="849"/>
      <c r="AO10" s="849"/>
      <c r="AP10" s="849"/>
      <c r="AQ10" s="849"/>
      <c r="AR10" s="849"/>
      <c r="AS10" s="849"/>
      <c r="AT10" s="849"/>
      <c r="AU10" s="849"/>
      <c r="AV10" s="849"/>
      <c r="AW10" s="848" t="s">
        <v>1997</v>
      </c>
      <c r="AX10" s="848"/>
      <c r="AY10" s="848"/>
      <c r="AZ10" s="848"/>
      <c r="BA10" s="848"/>
      <c r="BB10" s="848"/>
      <c r="BC10" s="848"/>
      <c r="BD10" s="848"/>
      <c r="BE10" s="848"/>
      <c r="BF10" s="848"/>
      <c r="BG10" s="848"/>
      <c r="BH10" s="848"/>
      <c r="BI10" s="848"/>
      <c r="BJ10" s="848"/>
      <c r="BK10" s="848"/>
      <c r="BL10" s="848"/>
    </row>
    <row r="11" spans="1:64" x14ac:dyDescent="0.25">
      <c r="A11" s="849" t="s">
        <v>1998</v>
      </c>
      <c r="B11" s="849"/>
      <c r="C11" s="849" t="s">
        <v>1640</v>
      </c>
      <c r="D11" s="849"/>
      <c r="E11" s="849"/>
      <c r="F11" s="849"/>
      <c r="G11" s="849" t="s">
        <v>1641</v>
      </c>
      <c r="H11" s="849"/>
      <c r="I11" s="849"/>
      <c r="J11" s="849"/>
      <c r="K11" s="849"/>
      <c r="L11" s="849"/>
      <c r="M11" s="849" t="s">
        <v>1999</v>
      </c>
      <c r="N11" s="849"/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49"/>
      <c r="AG11" s="849"/>
      <c r="AH11" s="849"/>
      <c r="AI11" s="849"/>
      <c r="AJ11" s="849"/>
      <c r="AK11" s="849"/>
      <c r="AL11" s="849"/>
      <c r="AM11" s="849"/>
      <c r="AN11" s="849"/>
      <c r="AO11" s="849"/>
      <c r="AP11" s="849"/>
      <c r="AQ11" s="849"/>
      <c r="AR11" s="849"/>
      <c r="AS11" s="849"/>
      <c r="AT11" s="849"/>
      <c r="AU11" s="849"/>
      <c r="AV11" s="849"/>
      <c r="AW11" s="849" t="s">
        <v>2000</v>
      </c>
      <c r="AX11" s="849"/>
      <c r="AY11" s="849"/>
      <c r="AZ11" s="849"/>
      <c r="BA11" s="849"/>
      <c r="BB11" s="849"/>
      <c r="BC11" s="849"/>
      <c r="BD11" s="849"/>
      <c r="BE11" s="849"/>
      <c r="BF11" s="849"/>
      <c r="BG11" s="849"/>
      <c r="BH11" s="849"/>
      <c r="BI11" s="849"/>
      <c r="BJ11" s="849"/>
      <c r="BK11" s="849"/>
      <c r="BL11" s="849"/>
    </row>
    <row r="12" spans="1:64" x14ac:dyDescent="0.25">
      <c r="A12" s="849" t="s">
        <v>1603</v>
      </c>
      <c r="B12" s="849"/>
      <c r="C12" s="849" t="s">
        <v>1640</v>
      </c>
      <c r="D12" s="849"/>
      <c r="E12" s="849"/>
      <c r="F12" s="849"/>
      <c r="G12" s="849" t="s">
        <v>1641</v>
      </c>
      <c r="H12" s="849"/>
      <c r="I12" s="849"/>
      <c r="J12" s="849"/>
      <c r="K12" s="849"/>
      <c r="L12" s="849"/>
      <c r="M12" s="848" t="s">
        <v>2001</v>
      </c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848"/>
      <c r="AJ12" s="848"/>
      <c r="AK12" s="848"/>
      <c r="AL12" s="848"/>
      <c r="AM12" s="848"/>
      <c r="AN12" s="848"/>
      <c r="AO12" s="848"/>
      <c r="AP12" s="848"/>
      <c r="AQ12" s="848"/>
      <c r="AR12" s="848"/>
      <c r="AS12" s="848"/>
      <c r="AT12" s="848"/>
      <c r="AU12" s="848"/>
      <c r="AV12" s="848"/>
      <c r="AW12" s="849" t="s">
        <v>2002</v>
      </c>
      <c r="AX12" s="849"/>
      <c r="AY12" s="849"/>
      <c r="AZ12" s="849"/>
      <c r="BA12" s="849"/>
      <c r="BB12" s="849"/>
      <c r="BC12" s="849"/>
      <c r="BD12" s="849"/>
      <c r="BE12" s="849"/>
      <c r="BF12" s="849"/>
      <c r="BG12" s="849"/>
      <c r="BH12" s="849"/>
      <c r="BI12" s="849"/>
      <c r="BJ12" s="849"/>
      <c r="BK12" s="849"/>
      <c r="BL12" s="849"/>
    </row>
    <row r="13" spans="1:64" x14ac:dyDescent="0.25">
      <c r="A13" s="855">
        <v>10</v>
      </c>
      <c r="B13" s="855"/>
      <c r="C13" s="848">
        <v>2020</v>
      </c>
      <c r="D13" s="848"/>
      <c r="E13" s="848"/>
      <c r="F13" s="848"/>
      <c r="G13" s="848" t="s">
        <v>1519</v>
      </c>
      <c r="H13" s="848"/>
      <c r="I13" s="848"/>
      <c r="J13" s="848"/>
      <c r="K13" s="848"/>
      <c r="L13" s="848"/>
      <c r="M13" s="849" t="s">
        <v>2003</v>
      </c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  <c r="AD13" s="849"/>
      <c r="AE13" s="849"/>
      <c r="AF13" s="849"/>
      <c r="AG13" s="849"/>
      <c r="AH13" s="849"/>
      <c r="AI13" s="849"/>
      <c r="AJ13" s="849"/>
      <c r="AK13" s="849"/>
      <c r="AL13" s="849"/>
      <c r="AM13" s="849"/>
      <c r="AN13" s="849"/>
      <c r="AO13" s="849"/>
      <c r="AP13" s="849"/>
      <c r="AQ13" s="849"/>
      <c r="AR13" s="849"/>
      <c r="AS13" s="849"/>
      <c r="AT13" s="849"/>
      <c r="AU13" s="849"/>
      <c r="AV13" s="849"/>
      <c r="AW13" s="848" t="s">
        <v>2004</v>
      </c>
      <c r="AX13" s="848"/>
      <c r="AY13" s="848"/>
      <c r="AZ13" s="848"/>
      <c r="BA13" s="848"/>
      <c r="BB13" s="848"/>
      <c r="BC13" s="848"/>
      <c r="BD13" s="848"/>
      <c r="BE13" s="848"/>
      <c r="BF13" s="848"/>
      <c r="BG13" s="848"/>
      <c r="BH13" s="848"/>
      <c r="BI13" s="848"/>
      <c r="BJ13" s="848"/>
      <c r="BK13" s="848"/>
      <c r="BL13" s="848"/>
    </row>
    <row r="14" spans="1:64" x14ac:dyDescent="0.25">
      <c r="A14" s="855">
        <v>11</v>
      </c>
      <c r="B14" s="855"/>
      <c r="C14" s="848">
        <v>2020</v>
      </c>
      <c r="D14" s="848"/>
      <c r="E14" s="848"/>
      <c r="F14" s="848"/>
      <c r="G14" s="848" t="s">
        <v>1519</v>
      </c>
      <c r="H14" s="848"/>
      <c r="I14" s="848"/>
      <c r="J14" s="848"/>
      <c r="K14" s="848"/>
      <c r="L14" s="848"/>
      <c r="M14" s="849" t="s">
        <v>2005</v>
      </c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9"/>
      <c r="AT14" s="849"/>
      <c r="AU14" s="849"/>
      <c r="AV14" s="849"/>
      <c r="AW14" s="848" t="s">
        <v>2006</v>
      </c>
      <c r="AX14" s="848"/>
      <c r="AY14" s="848"/>
      <c r="AZ14" s="848"/>
      <c r="BA14" s="848"/>
      <c r="BB14" s="848"/>
      <c r="BC14" s="848"/>
      <c r="BD14" s="848"/>
      <c r="BE14" s="848"/>
      <c r="BF14" s="848"/>
      <c r="BG14" s="848"/>
      <c r="BH14" s="848"/>
      <c r="BI14" s="848"/>
      <c r="BJ14" s="848"/>
      <c r="BK14" s="848"/>
      <c r="BL14" s="848"/>
    </row>
    <row r="15" spans="1:64" x14ac:dyDescent="0.25">
      <c r="A15" s="855">
        <v>12</v>
      </c>
      <c r="B15" s="855"/>
      <c r="C15" s="848">
        <v>2020</v>
      </c>
      <c r="D15" s="848"/>
      <c r="E15" s="848"/>
      <c r="F15" s="848"/>
      <c r="G15" s="848" t="s">
        <v>1519</v>
      </c>
      <c r="H15" s="848"/>
      <c r="I15" s="848"/>
      <c r="J15" s="848"/>
      <c r="K15" s="848"/>
      <c r="L15" s="848"/>
      <c r="M15" s="848" t="s">
        <v>2007</v>
      </c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8"/>
      <c r="AN15" s="848"/>
      <c r="AO15" s="848"/>
      <c r="AP15" s="848"/>
      <c r="AQ15" s="848"/>
      <c r="AR15" s="848"/>
      <c r="AS15" s="848"/>
      <c r="AT15" s="848"/>
      <c r="AU15" s="848"/>
      <c r="AV15" s="848"/>
      <c r="AW15" s="848" t="s">
        <v>2008</v>
      </c>
      <c r="AX15" s="848"/>
      <c r="AY15" s="848"/>
      <c r="AZ15" s="848"/>
      <c r="BA15" s="848"/>
      <c r="BB15" s="848"/>
      <c r="BC15" s="848"/>
      <c r="BD15" s="848"/>
      <c r="BE15" s="848"/>
      <c r="BF15" s="848"/>
      <c r="BG15" s="848"/>
      <c r="BH15" s="848"/>
      <c r="BI15" s="848"/>
      <c r="BJ15" s="848"/>
      <c r="BK15" s="848"/>
      <c r="BL15" s="848"/>
    </row>
    <row r="16" spans="1:64" x14ac:dyDescent="0.25">
      <c r="A16" s="855">
        <v>13</v>
      </c>
      <c r="B16" s="855"/>
      <c r="C16" s="848">
        <v>2020</v>
      </c>
      <c r="D16" s="848"/>
      <c r="E16" s="848"/>
      <c r="F16" s="848"/>
      <c r="G16" s="848" t="s">
        <v>1519</v>
      </c>
      <c r="H16" s="848"/>
      <c r="I16" s="848"/>
      <c r="J16" s="848"/>
      <c r="K16" s="848"/>
      <c r="L16" s="848"/>
      <c r="M16" s="848" t="s">
        <v>2009</v>
      </c>
      <c r="N16" s="848"/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  <c r="Z16" s="848"/>
      <c r="AA16" s="848"/>
      <c r="AB16" s="848"/>
      <c r="AC16" s="848"/>
      <c r="AD16" s="848"/>
      <c r="AE16" s="848"/>
      <c r="AF16" s="848"/>
      <c r="AG16" s="848"/>
      <c r="AH16" s="848"/>
      <c r="AI16" s="848"/>
      <c r="AJ16" s="848"/>
      <c r="AK16" s="848"/>
      <c r="AL16" s="848"/>
      <c r="AM16" s="848"/>
      <c r="AN16" s="848"/>
      <c r="AO16" s="848"/>
      <c r="AP16" s="848"/>
      <c r="AQ16" s="848"/>
      <c r="AR16" s="848"/>
      <c r="AS16" s="848"/>
      <c r="AT16" s="848"/>
      <c r="AU16" s="848"/>
      <c r="AV16" s="848"/>
      <c r="AW16" s="848" t="s">
        <v>2010</v>
      </c>
      <c r="AX16" s="848"/>
      <c r="AY16" s="848"/>
      <c r="AZ16" s="848"/>
      <c r="BA16" s="848"/>
      <c r="BB16" s="848"/>
      <c r="BC16" s="848"/>
      <c r="BD16" s="848"/>
      <c r="BE16" s="848"/>
      <c r="BF16" s="848"/>
      <c r="BG16" s="848"/>
      <c r="BH16" s="848"/>
      <c r="BI16" s="848"/>
      <c r="BJ16" s="848"/>
      <c r="BK16" s="848"/>
      <c r="BL16" s="848"/>
    </row>
    <row r="17" spans="1:64" x14ac:dyDescent="0.25">
      <c r="A17" s="849" t="s">
        <v>2011</v>
      </c>
      <c r="B17" s="849"/>
      <c r="C17" s="849" t="s">
        <v>1640</v>
      </c>
      <c r="D17" s="849"/>
      <c r="E17" s="849"/>
      <c r="F17" s="849"/>
      <c r="G17" s="849" t="s">
        <v>1641</v>
      </c>
      <c r="H17" s="849"/>
      <c r="I17" s="849"/>
      <c r="J17" s="849"/>
      <c r="K17" s="849"/>
      <c r="L17" s="849"/>
      <c r="M17" s="848" t="s">
        <v>2012</v>
      </c>
      <c r="N17" s="848"/>
      <c r="O17" s="848"/>
      <c r="P17" s="848"/>
      <c r="Q17" s="848"/>
      <c r="R17" s="848"/>
      <c r="S17" s="848"/>
      <c r="T17" s="848"/>
      <c r="U17" s="848"/>
      <c r="V17" s="848"/>
      <c r="W17" s="848"/>
      <c r="X17" s="848"/>
      <c r="Y17" s="848"/>
      <c r="Z17" s="848"/>
      <c r="AA17" s="848"/>
      <c r="AB17" s="848"/>
      <c r="AC17" s="848"/>
      <c r="AD17" s="848"/>
      <c r="AE17" s="848"/>
      <c r="AF17" s="848"/>
      <c r="AG17" s="848"/>
      <c r="AH17" s="848"/>
      <c r="AI17" s="848"/>
      <c r="AJ17" s="848"/>
      <c r="AK17" s="848"/>
      <c r="AL17" s="848"/>
      <c r="AM17" s="848"/>
      <c r="AN17" s="848"/>
      <c r="AO17" s="848"/>
      <c r="AP17" s="848"/>
      <c r="AQ17" s="848"/>
      <c r="AR17" s="848"/>
      <c r="AS17" s="848"/>
      <c r="AT17" s="848"/>
      <c r="AU17" s="848"/>
      <c r="AV17" s="848"/>
      <c r="AW17" s="849" t="s">
        <v>2013</v>
      </c>
      <c r="AX17" s="849"/>
      <c r="AY17" s="849"/>
      <c r="AZ17" s="849"/>
      <c r="BA17" s="849"/>
      <c r="BB17" s="849"/>
      <c r="BC17" s="849"/>
      <c r="BD17" s="849"/>
      <c r="BE17" s="849"/>
      <c r="BF17" s="849"/>
      <c r="BG17" s="849"/>
      <c r="BH17" s="849"/>
      <c r="BI17" s="849"/>
      <c r="BJ17" s="849"/>
      <c r="BK17" s="849"/>
      <c r="BL17" s="849"/>
    </row>
    <row r="18" spans="1:64" x14ac:dyDescent="0.25">
      <c r="A18" s="855">
        <v>15</v>
      </c>
      <c r="B18" s="855"/>
      <c r="C18" s="848">
        <v>2020</v>
      </c>
      <c r="D18" s="848"/>
      <c r="E18" s="848"/>
      <c r="F18" s="848"/>
      <c r="G18" s="848" t="s">
        <v>1519</v>
      </c>
      <c r="H18" s="848"/>
      <c r="I18" s="848"/>
      <c r="J18" s="848"/>
      <c r="K18" s="848"/>
      <c r="L18" s="848"/>
      <c r="M18" s="849" t="s">
        <v>2014</v>
      </c>
      <c r="N18" s="849"/>
      <c r="O18" s="849"/>
      <c r="P18" s="849"/>
      <c r="Q18" s="849"/>
      <c r="R18" s="849"/>
      <c r="S18" s="849"/>
      <c r="T18" s="849"/>
      <c r="U18" s="849"/>
      <c r="V18" s="849"/>
      <c r="W18" s="849"/>
      <c r="X18" s="849"/>
      <c r="Y18" s="849"/>
      <c r="Z18" s="849"/>
      <c r="AA18" s="849"/>
      <c r="AB18" s="849"/>
      <c r="AC18" s="849"/>
      <c r="AD18" s="849"/>
      <c r="AE18" s="849"/>
      <c r="AF18" s="849"/>
      <c r="AG18" s="849"/>
      <c r="AH18" s="849"/>
      <c r="AI18" s="849"/>
      <c r="AJ18" s="849"/>
      <c r="AK18" s="849"/>
      <c r="AL18" s="849"/>
      <c r="AM18" s="849"/>
      <c r="AN18" s="849"/>
      <c r="AO18" s="849"/>
      <c r="AP18" s="849"/>
      <c r="AQ18" s="849"/>
      <c r="AR18" s="849"/>
      <c r="AS18" s="849"/>
      <c r="AT18" s="849"/>
      <c r="AU18" s="849"/>
      <c r="AV18" s="849"/>
      <c r="AW18" s="848" t="s">
        <v>2015</v>
      </c>
      <c r="AX18" s="848"/>
      <c r="AY18" s="848"/>
      <c r="AZ18" s="848"/>
      <c r="BA18" s="848"/>
      <c r="BB18" s="848"/>
      <c r="BC18" s="848"/>
      <c r="BD18" s="848"/>
      <c r="BE18" s="848"/>
      <c r="BF18" s="848"/>
      <c r="BG18" s="848"/>
      <c r="BH18" s="848"/>
      <c r="BI18" s="848"/>
      <c r="BJ18" s="848"/>
      <c r="BK18" s="848"/>
      <c r="BL18" s="848"/>
    </row>
    <row r="19" spans="1:64" x14ac:dyDescent="0.25">
      <c r="A19" s="849" t="s">
        <v>1669</v>
      </c>
      <c r="B19" s="849"/>
      <c r="C19" s="849" t="s">
        <v>1640</v>
      </c>
      <c r="D19" s="849"/>
      <c r="E19" s="849"/>
      <c r="F19" s="849"/>
      <c r="G19" s="849" t="s">
        <v>1641</v>
      </c>
      <c r="H19" s="849"/>
      <c r="I19" s="849"/>
      <c r="J19" s="849"/>
      <c r="K19" s="849"/>
      <c r="L19" s="849"/>
      <c r="M19" s="849" t="s">
        <v>2016</v>
      </c>
      <c r="N19" s="849"/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49"/>
      <c r="AG19" s="849"/>
      <c r="AH19" s="849"/>
      <c r="AI19" s="849"/>
      <c r="AJ19" s="849"/>
      <c r="AK19" s="849"/>
      <c r="AL19" s="849"/>
      <c r="AM19" s="849"/>
      <c r="AN19" s="849"/>
      <c r="AO19" s="849"/>
      <c r="AP19" s="849"/>
      <c r="AQ19" s="849"/>
      <c r="AR19" s="849"/>
      <c r="AS19" s="849"/>
      <c r="AT19" s="849"/>
      <c r="AU19" s="849"/>
      <c r="AV19" s="849"/>
      <c r="AW19" s="849" t="s">
        <v>2017</v>
      </c>
      <c r="AX19" s="849"/>
      <c r="AY19" s="849"/>
      <c r="AZ19" s="849"/>
      <c r="BA19" s="849"/>
      <c r="BB19" s="849"/>
      <c r="BC19" s="849"/>
      <c r="BD19" s="849"/>
      <c r="BE19" s="849"/>
      <c r="BF19" s="849"/>
      <c r="BG19" s="849"/>
      <c r="BH19" s="849"/>
      <c r="BI19" s="849"/>
      <c r="BJ19" s="849"/>
      <c r="BK19" s="849"/>
      <c r="BL19" s="849"/>
    </row>
    <row r="20" spans="1:64" x14ac:dyDescent="0.25">
      <c r="A20" s="855">
        <v>17</v>
      </c>
      <c r="B20" s="855"/>
      <c r="C20" s="848">
        <v>2020</v>
      </c>
      <c r="D20" s="848"/>
      <c r="E20" s="848"/>
      <c r="F20" s="848"/>
      <c r="G20" s="848" t="s">
        <v>1519</v>
      </c>
      <c r="H20" s="848"/>
      <c r="I20" s="848"/>
      <c r="J20" s="848"/>
      <c r="K20" s="848"/>
      <c r="L20" s="848"/>
      <c r="M20" s="849" t="s">
        <v>2018</v>
      </c>
      <c r="N20" s="849"/>
      <c r="O20" s="849"/>
      <c r="P20" s="849"/>
      <c r="Q20" s="849"/>
      <c r="R20" s="849"/>
      <c r="S20" s="849"/>
      <c r="T20" s="849"/>
      <c r="U20" s="849"/>
      <c r="V20" s="849"/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8" t="s">
        <v>2019</v>
      </c>
      <c r="AX20" s="848"/>
      <c r="AY20" s="848"/>
      <c r="AZ20" s="848"/>
      <c r="BA20" s="848"/>
      <c r="BB20" s="848"/>
      <c r="BC20" s="848"/>
      <c r="BD20" s="848"/>
      <c r="BE20" s="848"/>
      <c r="BF20" s="848"/>
      <c r="BG20" s="848"/>
      <c r="BH20" s="848"/>
      <c r="BI20" s="848"/>
      <c r="BJ20" s="848"/>
      <c r="BK20" s="848"/>
      <c r="BL20" s="848"/>
    </row>
    <row r="21" spans="1:64" x14ac:dyDescent="0.25">
      <c r="A21" s="849" t="s">
        <v>1674</v>
      </c>
      <c r="B21" s="849"/>
      <c r="C21" s="849" t="s">
        <v>1640</v>
      </c>
      <c r="D21" s="849"/>
      <c r="E21" s="849"/>
      <c r="F21" s="849"/>
      <c r="G21" s="849" t="s">
        <v>1641</v>
      </c>
      <c r="H21" s="849"/>
      <c r="I21" s="849"/>
      <c r="J21" s="849"/>
      <c r="K21" s="849"/>
      <c r="L21" s="849"/>
      <c r="M21" s="849" t="s">
        <v>2020</v>
      </c>
      <c r="N21" s="849"/>
      <c r="O21" s="849"/>
      <c r="P21" s="849"/>
      <c r="Q21" s="849"/>
      <c r="R21" s="849"/>
      <c r="S21" s="849"/>
      <c r="T21" s="849"/>
      <c r="U21" s="849"/>
      <c r="V21" s="849"/>
      <c r="W21" s="849"/>
      <c r="X21" s="849"/>
      <c r="Y21" s="849"/>
      <c r="Z21" s="849"/>
      <c r="AA21" s="849"/>
      <c r="AB21" s="849"/>
      <c r="AC21" s="849"/>
      <c r="AD21" s="849"/>
      <c r="AE21" s="849"/>
      <c r="AF21" s="849"/>
      <c r="AG21" s="849"/>
      <c r="AH21" s="849"/>
      <c r="AI21" s="849"/>
      <c r="AJ21" s="849"/>
      <c r="AK21" s="849"/>
      <c r="AL21" s="849"/>
      <c r="AM21" s="849"/>
      <c r="AN21" s="849"/>
      <c r="AO21" s="849"/>
      <c r="AP21" s="849"/>
      <c r="AQ21" s="849"/>
      <c r="AR21" s="849"/>
      <c r="AS21" s="849"/>
      <c r="AT21" s="849"/>
      <c r="AU21" s="849"/>
      <c r="AV21" s="849"/>
      <c r="AW21" s="849" t="s">
        <v>2021</v>
      </c>
      <c r="AX21" s="849"/>
      <c r="AY21" s="849"/>
      <c r="AZ21" s="849"/>
      <c r="BA21" s="849"/>
      <c r="BB21" s="849"/>
      <c r="BC21" s="849"/>
      <c r="BD21" s="849"/>
      <c r="BE21" s="849"/>
      <c r="BF21" s="849"/>
      <c r="BG21" s="849"/>
      <c r="BH21" s="849"/>
      <c r="BI21" s="849"/>
      <c r="BJ21" s="849"/>
      <c r="BK21" s="849"/>
      <c r="BL21" s="849"/>
    </row>
    <row r="22" spans="1:64" x14ac:dyDescent="0.25">
      <c r="A22" s="855">
        <v>19</v>
      </c>
      <c r="B22" s="855"/>
      <c r="C22" s="848">
        <v>2020</v>
      </c>
      <c r="D22" s="848"/>
      <c r="E22" s="848"/>
      <c r="F22" s="848"/>
      <c r="G22" s="848" t="s">
        <v>1519</v>
      </c>
      <c r="H22" s="848"/>
      <c r="I22" s="848"/>
      <c r="J22" s="848"/>
      <c r="K22" s="848"/>
      <c r="L22" s="848"/>
      <c r="M22" s="849" t="s">
        <v>2022</v>
      </c>
      <c r="N22" s="849"/>
      <c r="O22" s="849"/>
      <c r="P22" s="849"/>
      <c r="Q22" s="849"/>
      <c r="R22" s="849"/>
      <c r="S22" s="849"/>
      <c r="T22" s="849"/>
      <c r="U22" s="849"/>
      <c r="V22" s="849"/>
      <c r="W22" s="849"/>
      <c r="X22" s="849"/>
      <c r="Y22" s="849"/>
      <c r="Z22" s="849"/>
      <c r="AA22" s="849"/>
      <c r="AB22" s="849"/>
      <c r="AC22" s="849"/>
      <c r="AD22" s="849"/>
      <c r="AE22" s="849"/>
      <c r="AF22" s="849"/>
      <c r="AG22" s="849"/>
      <c r="AH22" s="849"/>
      <c r="AI22" s="849"/>
      <c r="AJ22" s="849"/>
      <c r="AK22" s="849"/>
      <c r="AL22" s="849"/>
      <c r="AM22" s="849"/>
      <c r="AN22" s="849"/>
      <c r="AO22" s="849"/>
      <c r="AP22" s="849"/>
      <c r="AQ22" s="849"/>
      <c r="AR22" s="849"/>
      <c r="AS22" s="849"/>
      <c r="AT22" s="849"/>
      <c r="AU22" s="849"/>
      <c r="AV22" s="849"/>
      <c r="AW22" s="848" t="s">
        <v>2023</v>
      </c>
      <c r="AX22" s="848"/>
      <c r="AY22" s="848"/>
      <c r="AZ22" s="848"/>
      <c r="BA22" s="848"/>
      <c r="BB22" s="848"/>
      <c r="BC22" s="848"/>
      <c r="BD22" s="848"/>
      <c r="BE22" s="848"/>
      <c r="BF22" s="848"/>
      <c r="BG22" s="848"/>
      <c r="BH22" s="848"/>
      <c r="BI22" s="848"/>
      <c r="BJ22" s="848"/>
      <c r="BK22" s="848"/>
      <c r="BL22" s="848"/>
    </row>
    <row r="23" spans="1:64" x14ac:dyDescent="0.25">
      <c r="A23" s="849" t="s">
        <v>2024</v>
      </c>
      <c r="B23" s="849"/>
      <c r="C23" s="849" t="s">
        <v>1640</v>
      </c>
      <c r="D23" s="849"/>
      <c r="E23" s="849"/>
      <c r="F23" s="849"/>
      <c r="G23" s="849" t="s">
        <v>1641</v>
      </c>
      <c r="H23" s="849"/>
      <c r="I23" s="849"/>
      <c r="J23" s="849"/>
      <c r="K23" s="849"/>
      <c r="L23" s="849"/>
      <c r="M23" s="849" t="s">
        <v>2025</v>
      </c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49"/>
      <c r="AB23" s="849"/>
      <c r="AC23" s="849"/>
      <c r="AD23" s="849"/>
      <c r="AE23" s="849"/>
      <c r="AF23" s="849"/>
      <c r="AG23" s="849"/>
      <c r="AH23" s="849"/>
      <c r="AI23" s="849"/>
      <c r="AJ23" s="849"/>
      <c r="AK23" s="849"/>
      <c r="AL23" s="849"/>
      <c r="AM23" s="849"/>
      <c r="AN23" s="849"/>
      <c r="AO23" s="849"/>
      <c r="AP23" s="849"/>
      <c r="AQ23" s="849"/>
      <c r="AR23" s="849"/>
      <c r="AS23" s="849"/>
      <c r="AT23" s="849"/>
      <c r="AU23" s="849"/>
      <c r="AV23" s="849"/>
      <c r="AW23" s="849" t="s">
        <v>2026</v>
      </c>
      <c r="AX23" s="849"/>
      <c r="AY23" s="849"/>
      <c r="AZ23" s="849"/>
      <c r="BA23" s="849"/>
      <c r="BB23" s="849"/>
      <c r="BC23" s="849"/>
      <c r="BD23" s="849"/>
      <c r="BE23" s="849"/>
      <c r="BF23" s="849"/>
      <c r="BG23" s="849"/>
      <c r="BH23" s="849"/>
      <c r="BI23" s="849"/>
      <c r="BJ23" s="849"/>
      <c r="BK23" s="849"/>
      <c r="BL23" s="849"/>
    </row>
    <row r="24" spans="1:64" x14ac:dyDescent="0.25">
      <c r="A24" s="849" t="s">
        <v>1614</v>
      </c>
      <c r="B24" s="849"/>
      <c r="C24" s="849" t="s">
        <v>1640</v>
      </c>
      <c r="D24" s="849"/>
      <c r="E24" s="849"/>
      <c r="F24" s="849"/>
      <c r="G24" s="849" t="s">
        <v>1641</v>
      </c>
      <c r="H24" s="849"/>
      <c r="I24" s="849"/>
      <c r="J24" s="849"/>
      <c r="K24" s="849"/>
      <c r="L24" s="849"/>
      <c r="M24" s="848" t="s">
        <v>2027</v>
      </c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8"/>
      <c r="Y24" s="848"/>
      <c r="Z24" s="848"/>
      <c r="AA24" s="848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48"/>
      <c r="AS24" s="848"/>
      <c r="AT24" s="848"/>
      <c r="AU24" s="848"/>
      <c r="AV24" s="848"/>
      <c r="AW24" s="849" t="s">
        <v>2028</v>
      </c>
      <c r="AX24" s="849"/>
      <c r="AY24" s="849"/>
      <c r="AZ24" s="849"/>
      <c r="BA24" s="849"/>
      <c r="BB24" s="849"/>
      <c r="BC24" s="849"/>
      <c r="BD24" s="849"/>
      <c r="BE24" s="849"/>
      <c r="BF24" s="849"/>
      <c r="BG24" s="849"/>
      <c r="BH24" s="849"/>
      <c r="BI24" s="849"/>
      <c r="BJ24" s="849"/>
      <c r="BK24" s="849"/>
      <c r="BL24" s="849"/>
    </row>
    <row r="25" spans="1:64" x14ac:dyDescent="0.25">
      <c r="A25" s="855">
        <v>22</v>
      </c>
      <c r="B25" s="855"/>
      <c r="C25" s="848">
        <v>2020</v>
      </c>
      <c r="D25" s="848"/>
      <c r="E25" s="848"/>
      <c r="F25" s="848"/>
      <c r="G25" s="848" t="s">
        <v>1519</v>
      </c>
      <c r="H25" s="848"/>
      <c r="I25" s="848"/>
      <c r="J25" s="848"/>
      <c r="K25" s="848"/>
      <c r="L25" s="848"/>
      <c r="M25" s="849" t="s">
        <v>2029</v>
      </c>
      <c r="N25" s="849"/>
      <c r="O25" s="849"/>
      <c r="P25" s="849"/>
      <c r="Q25" s="849"/>
      <c r="R25" s="849"/>
      <c r="S25" s="849"/>
      <c r="T25" s="849"/>
      <c r="U25" s="849"/>
      <c r="V25" s="849"/>
      <c r="W25" s="849"/>
      <c r="X25" s="849"/>
      <c r="Y25" s="849"/>
      <c r="Z25" s="849"/>
      <c r="AA25" s="849"/>
      <c r="AB25" s="849"/>
      <c r="AC25" s="849"/>
      <c r="AD25" s="849"/>
      <c r="AE25" s="849"/>
      <c r="AF25" s="849"/>
      <c r="AG25" s="849"/>
      <c r="AH25" s="849"/>
      <c r="AI25" s="849"/>
      <c r="AJ25" s="849"/>
      <c r="AK25" s="849"/>
      <c r="AL25" s="849"/>
      <c r="AM25" s="849"/>
      <c r="AN25" s="849"/>
      <c r="AO25" s="849"/>
      <c r="AP25" s="849"/>
      <c r="AQ25" s="849"/>
      <c r="AR25" s="849"/>
      <c r="AS25" s="849"/>
      <c r="AT25" s="849"/>
      <c r="AU25" s="849"/>
      <c r="AV25" s="849"/>
      <c r="AW25" s="848" t="s">
        <v>2030</v>
      </c>
      <c r="AX25" s="848"/>
      <c r="AY25" s="848"/>
      <c r="AZ25" s="848"/>
      <c r="BA25" s="848"/>
      <c r="BB25" s="848"/>
      <c r="BC25" s="848"/>
      <c r="BD25" s="848"/>
      <c r="BE25" s="848"/>
      <c r="BF25" s="848"/>
      <c r="BG25" s="848"/>
      <c r="BH25" s="848"/>
      <c r="BI25" s="848"/>
      <c r="BJ25" s="848"/>
      <c r="BK25" s="848"/>
      <c r="BL25" s="848"/>
    </row>
    <row r="26" spans="1:64" x14ac:dyDescent="0.25">
      <c r="A26" s="855">
        <v>23</v>
      </c>
      <c r="B26" s="855"/>
      <c r="C26" s="848">
        <v>2020</v>
      </c>
      <c r="D26" s="848"/>
      <c r="E26" s="848"/>
      <c r="F26" s="848"/>
      <c r="G26" s="848" t="s">
        <v>1519</v>
      </c>
      <c r="H26" s="848"/>
      <c r="I26" s="848"/>
      <c r="J26" s="848"/>
      <c r="K26" s="848"/>
      <c r="L26" s="848"/>
      <c r="M26" s="849" t="s">
        <v>2031</v>
      </c>
      <c r="N26" s="849"/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49"/>
      <c r="AI26" s="849"/>
      <c r="AJ26" s="849"/>
      <c r="AK26" s="849"/>
      <c r="AL26" s="849"/>
      <c r="AM26" s="849"/>
      <c r="AN26" s="849"/>
      <c r="AO26" s="849"/>
      <c r="AP26" s="849"/>
      <c r="AQ26" s="849"/>
      <c r="AR26" s="849"/>
      <c r="AS26" s="849"/>
      <c r="AT26" s="849"/>
      <c r="AU26" s="849"/>
      <c r="AV26" s="849"/>
      <c r="AW26" s="848" t="s">
        <v>2032</v>
      </c>
      <c r="AX26" s="848"/>
      <c r="AY26" s="848"/>
      <c r="AZ26" s="848"/>
      <c r="BA26" s="848"/>
      <c r="BB26" s="848"/>
      <c r="BC26" s="848"/>
      <c r="BD26" s="848"/>
      <c r="BE26" s="848"/>
      <c r="BF26" s="848"/>
      <c r="BG26" s="848"/>
      <c r="BH26" s="848"/>
      <c r="BI26" s="848"/>
      <c r="BJ26" s="848"/>
      <c r="BK26" s="848"/>
      <c r="BL26" s="848"/>
    </row>
    <row r="27" spans="1:64" x14ac:dyDescent="0.25">
      <c r="A27" s="855">
        <v>24</v>
      </c>
      <c r="B27" s="855"/>
      <c r="C27" s="848">
        <v>2020</v>
      </c>
      <c r="D27" s="848"/>
      <c r="E27" s="848"/>
      <c r="F27" s="848"/>
      <c r="G27" s="848" t="s">
        <v>1519</v>
      </c>
      <c r="H27" s="848"/>
      <c r="I27" s="848"/>
      <c r="J27" s="848"/>
      <c r="K27" s="848"/>
      <c r="L27" s="848"/>
      <c r="M27" s="849" t="s">
        <v>2033</v>
      </c>
      <c r="N27" s="849"/>
      <c r="O27" s="849"/>
      <c r="P27" s="849"/>
      <c r="Q27" s="849"/>
      <c r="R27" s="849"/>
      <c r="S27" s="849"/>
      <c r="T27" s="849"/>
      <c r="U27" s="849"/>
      <c r="V27" s="849"/>
      <c r="W27" s="849"/>
      <c r="X27" s="849"/>
      <c r="Y27" s="849"/>
      <c r="Z27" s="849"/>
      <c r="AA27" s="849"/>
      <c r="AB27" s="849"/>
      <c r="AC27" s="849"/>
      <c r="AD27" s="849"/>
      <c r="AE27" s="849"/>
      <c r="AF27" s="849"/>
      <c r="AG27" s="849"/>
      <c r="AH27" s="849"/>
      <c r="AI27" s="849"/>
      <c r="AJ27" s="849"/>
      <c r="AK27" s="849"/>
      <c r="AL27" s="849"/>
      <c r="AM27" s="849"/>
      <c r="AN27" s="849"/>
      <c r="AO27" s="849"/>
      <c r="AP27" s="849"/>
      <c r="AQ27" s="849"/>
      <c r="AR27" s="849"/>
      <c r="AS27" s="849"/>
      <c r="AT27" s="849"/>
      <c r="AU27" s="849"/>
      <c r="AV27" s="849"/>
      <c r="AW27" s="848" t="s">
        <v>2034</v>
      </c>
      <c r="AX27" s="848"/>
      <c r="AY27" s="848"/>
      <c r="AZ27" s="848"/>
      <c r="BA27" s="848"/>
      <c r="BB27" s="848"/>
      <c r="BC27" s="848"/>
      <c r="BD27" s="848"/>
      <c r="BE27" s="848"/>
      <c r="BF27" s="848"/>
      <c r="BG27" s="848"/>
      <c r="BH27" s="848"/>
      <c r="BI27" s="848"/>
      <c r="BJ27" s="848"/>
      <c r="BK27" s="848"/>
      <c r="BL27" s="848"/>
    </row>
    <row r="28" spans="1:64" x14ac:dyDescent="0.25">
      <c r="A28" s="855">
        <v>25</v>
      </c>
      <c r="B28" s="855"/>
      <c r="C28" s="848">
        <v>2020</v>
      </c>
      <c r="D28" s="848"/>
      <c r="E28" s="848"/>
      <c r="F28" s="848"/>
      <c r="G28" s="848" t="s">
        <v>1519</v>
      </c>
      <c r="H28" s="848"/>
      <c r="I28" s="848"/>
      <c r="J28" s="848"/>
      <c r="K28" s="848"/>
      <c r="L28" s="848"/>
      <c r="M28" s="848" t="s">
        <v>2035</v>
      </c>
      <c r="N28" s="848"/>
      <c r="O28" s="848"/>
      <c r="P28" s="848"/>
      <c r="Q28" s="848"/>
      <c r="R28" s="848"/>
      <c r="S28" s="848"/>
      <c r="T28" s="848"/>
      <c r="U28" s="848"/>
      <c r="V28" s="848"/>
      <c r="W28" s="848"/>
      <c r="X28" s="848"/>
      <c r="Y28" s="848"/>
      <c r="Z28" s="848"/>
      <c r="AA28" s="848"/>
      <c r="AB28" s="848"/>
      <c r="AC28" s="848"/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 t="s">
        <v>2036</v>
      </c>
      <c r="AX28" s="848"/>
      <c r="AY28" s="848"/>
      <c r="AZ28" s="848"/>
      <c r="BA28" s="848"/>
      <c r="BB28" s="848"/>
      <c r="BC28" s="848"/>
      <c r="BD28" s="848"/>
      <c r="BE28" s="848"/>
      <c r="BF28" s="848"/>
      <c r="BG28" s="848"/>
      <c r="BH28" s="848"/>
      <c r="BI28" s="848"/>
      <c r="BJ28" s="848"/>
      <c r="BK28" s="848"/>
      <c r="BL28" s="848"/>
    </row>
    <row r="29" spans="1:64" x14ac:dyDescent="0.25">
      <c r="A29" s="855">
        <v>26</v>
      </c>
      <c r="B29" s="855"/>
      <c r="C29" s="848">
        <v>2020</v>
      </c>
      <c r="D29" s="848"/>
      <c r="E29" s="848"/>
      <c r="F29" s="848"/>
      <c r="G29" s="848" t="s">
        <v>1519</v>
      </c>
      <c r="H29" s="848"/>
      <c r="I29" s="848"/>
      <c r="J29" s="848"/>
      <c r="K29" s="848"/>
      <c r="L29" s="848"/>
      <c r="M29" s="848" t="s">
        <v>2037</v>
      </c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8"/>
      <c r="AA29" s="848"/>
      <c r="AB29" s="848"/>
      <c r="AC29" s="848"/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 t="s">
        <v>2038</v>
      </c>
      <c r="AX29" s="848"/>
      <c r="AY29" s="848"/>
      <c r="AZ29" s="848"/>
      <c r="BA29" s="848"/>
      <c r="BB29" s="848"/>
      <c r="BC29" s="848"/>
      <c r="BD29" s="848"/>
      <c r="BE29" s="848"/>
      <c r="BF29" s="848"/>
      <c r="BG29" s="848"/>
      <c r="BH29" s="848"/>
      <c r="BI29" s="848"/>
      <c r="BJ29" s="848"/>
      <c r="BK29" s="848"/>
      <c r="BL29" s="848"/>
    </row>
    <row r="30" spans="1:64" x14ac:dyDescent="0.25">
      <c r="A30" s="849" t="s">
        <v>2039</v>
      </c>
      <c r="B30" s="849"/>
      <c r="C30" s="849" t="s">
        <v>1640</v>
      </c>
      <c r="D30" s="849"/>
      <c r="E30" s="849"/>
      <c r="F30" s="849"/>
      <c r="G30" s="849" t="s">
        <v>1641</v>
      </c>
      <c r="H30" s="849"/>
      <c r="I30" s="849"/>
      <c r="J30" s="849"/>
      <c r="K30" s="849"/>
      <c r="L30" s="849"/>
      <c r="M30" s="849" t="s">
        <v>2040</v>
      </c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49"/>
      <c r="Z30" s="849"/>
      <c r="AA30" s="849"/>
      <c r="AB30" s="849"/>
      <c r="AC30" s="849"/>
      <c r="AD30" s="849"/>
      <c r="AE30" s="849"/>
      <c r="AF30" s="849"/>
      <c r="AG30" s="849"/>
      <c r="AH30" s="849"/>
      <c r="AI30" s="849"/>
      <c r="AJ30" s="849"/>
      <c r="AK30" s="849"/>
      <c r="AL30" s="849"/>
      <c r="AM30" s="849"/>
      <c r="AN30" s="849"/>
      <c r="AO30" s="849"/>
      <c r="AP30" s="849"/>
      <c r="AQ30" s="849"/>
      <c r="AR30" s="849"/>
      <c r="AS30" s="849"/>
      <c r="AT30" s="849"/>
      <c r="AU30" s="849"/>
      <c r="AV30" s="849"/>
      <c r="AW30" s="849" t="s">
        <v>2041</v>
      </c>
      <c r="AX30" s="849"/>
      <c r="AY30" s="849"/>
      <c r="AZ30" s="849"/>
      <c r="BA30" s="849"/>
      <c r="BB30" s="849"/>
      <c r="BC30" s="849"/>
      <c r="BD30" s="849"/>
      <c r="BE30" s="849"/>
      <c r="BF30" s="849"/>
      <c r="BG30" s="849"/>
      <c r="BH30" s="849"/>
      <c r="BI30" s="849"/>
      <c r="BJ30" s="849"/>
      <c r="BK30" s="849"/>
      <c r="BL30" s="849"/>
    </row>
    <row r="31" spans="1:64" x14ac:dyDescent="0.25">
      <c r="A31" s="855">
        <v>28</v>
      </c>
      <c r="B31" s="855"/>
      <c r="C31" s="848">
        <v>2020</v>
      </c>
      <c r="D31" s="848"/>
      <c r="E31" s="848"/>
      <c r="F31" s="848"/>
      <c r="G31" s="848" t="s">
        <v>1519</v>
      </c>
      <c r="H31" s="848"/>
      <c r="I31" s="848"/>
      <c r="J31" s="848"/>
      <c r="K31" s="848"/>
      <c r="L31" s="848"/>
      <c r="M31" s="849" t="s">
        <v>2042</v>
      </c>
      <c r="N31" s="849"/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49"/>
      <c r="AF31" s="849"/>
      <c r="AG31" s="849"/>
      <c r="AH31" s="849"/>
      <c r="AI31" s="849"/>
      <c r="AJ31" s="849"/>
      <c r="AK31" s="849"/>
      <c r="AL31" s="849"/>
      <c r="AM31" s="849"/>
      <c r="AN31" s="849"/>
      <c r="AO31" s="849"/>
      <c r="AP31" s="849"/>
      <c r="AQ31" s="849"/>
      <c r="AR31" s="849"/>
      <c r="AS31" s="849"/>
      <c r="AT31" s="849"/>
      <c r="AU31" s="849"/>
      <c r="AV31" s="849"/>
      <c r="AW31" s="848" t="s">
        <v>2043</v>
      </c>
      <c r="AX31" s="848"/>
      <c r="AY31" s="848"/>
      <c r="AZ31" s="848"/>
      <c r="BA31" s="848"/>
      <c r="BB31" s="848"/>
      <c r="BC31" s="848"/>
      <c r="BD31" s="848"/>
      <c r="BE31" s="848"/>
      <c r="BF31" s="848"/>
      <c r="BG31" s="848"/>
      <c r="BH31" s="848"/>
      <c r="BI31" s="848"/>
      <c r="BJ31" s="848"/>
      <c r="BK31" s="848"/>
      <c r="BL31" s="848"/>
    </row>
    <row r="32" spans="1:64" x14ac:dyDescent="0.25">
      <c r="A32" s="855">
        <v>29</v>
      </c>
      <c r="B32" s="855"/>
      <c r="C32" s="848">
        <v>2020</v>
      </c>
      <c r="D32" s="848"/>
      <c r="E32" s="848"/>
      <c r="F32" s="848"/>
      <c r="G32" s="848" t="s">
        <v>1519</v>
      </c>
      <c r="H32" s="848"/>
      <c r="I32" s="848"/>
      <c r="J32" s="848"/>
      <c r="K32" s="848"/>
      <c r="L32" s="848"/>
      <c r="M32" s="849" t="s">
        <v>2044</v>
      </c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49"/>
      <c r="AO32" s="849"/>
      <c r="AP32" s="849"/>
      <c r="AQ32" s="849"/>
      <c r="AR32" s="849"/>
      <c r="AS32" s="849"/>
      <c r="AT32" s="849"/>
      <c r="AU32" s="849"/>
      <c r="AV32" s="849"/>
      <c r="AW32" s="848" t="s">
        <v>2045</v>
      </c>
      <c r="AX32" s="848"/>
      <c r="AY32" s="848"/>
      <c r="AZ32" s="848"/>
      <c r="BA32" s="848"/>
      <c r="BB32" s="848"/>
      <c r="BC32" s="848"/>
      <c r="BD32" s="848"/>
      <c r="BE32" s="848"/>
      <c r="BF32" s="848"/>
      <c r="BG32" s="848"/>
      <c r="BH32" s="848"/>
      <c r="BI32" s="848"/>
      <c r="BJ32" s="848"/>
      <c r="BK32" s="848"/>
      <c r="BL32" s="848"/>
    </row>
    <row r="33" spans="1:64" x14ac:dyDescent="0.25">
      <c r="A33" s="855">
        <v>30</v>
      </c>
      <c r="B33" s="855"/>
      <c r="C33" s="848">
        <v>2020</v>
      </c>
      <c r="D33" s="848"/>
      <c r="E33" s="848"/>
      <c r="F33" s="848"/>
      <c r="G33" s="848" t="s">
        <v>1519</v>
      </c>
      <c r="H33" s="848"/>
      <c r="I33" s="848"/>
      <c r="J33" s="848"/>
      <c r="K33" s="848"/>
      <c r="L33" s="848"/>
      <c r="M33" s="848" t="s">
        <v>2046</v>
      </c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  <c r="AB33" s="848"/>
      <c r="AC33" s="848"/>
      <c r="AD33" s="848"/>
      <c r="AE33" s="848"/>
      <c r="AF33" s="848"/>
      <c r="AG33" s="848"/>
      <c r="AH33" s="848"/>
      <c r="AI33" s="848"/>
      <c r="AJ33" s="848"/>
      <c r="AK33" s="848"/>
      <c r="AL33" s="848"/>
      <c r="AM33" s="848"/>
      <c r="AN33" s="848"/>
      <c r="AO33" s="848"/>
      <c r="AP33" s="848"/>
      <c r="AQ33" s="848"/>
      <c r="AR33" s="848"/>
      <c r="AS33" s="848"/>
      <c r="AT33" s="848"/>
      <c r="AU33" s="848"/>
      <c r="AV33" s="848"/>
      <c r="AW33" s="848" t="s">
        <v>2047</v>
      </c>
      <c r="AX33" s="848"/>
      <c r="AY33" s="848"/>
      <c r="AZ33" s="848"/>
      <c r="BA33" s="848"/>
      <c r="BB33" s="848"/>
      <c r="BC33" s="848"/>
      <c r="BD33" s="848"/>
      <c r="BE33" s="848"/>
      <c r="BF33" s="848"/>
      <c r="BG33" s="848"/>
      <c r="BH33" s="848"/>
      <c r="BI33" s="848"/>
      <c r="BJ33" s="848"/>
      <c r="BK33" s="848"/>
      <c r="BL33" s="848"/>
    </row>
    <row r="34" spans="1:64" x14ac:dyDescent="0.25">
      <c r="A34" s="855">
        <v>31</v>
      </c>
      <c r="B34" s="855"/>
      <c r="C34" s="848">
        <v>2020</v>
      </c>
      <c r="D34" s="848"/>
      <c r="E34" s="848"/>
      <c r="F34" s="848"/>
      <c r="G34" s="848" t="s">
        <v>1519</v>
      </c>
      <c r="H34" s="848"/>
      <c r="I34" s="848"/>
      <c r="J34" s="848"/>
      <c r="K34" s="848"/>
      <c r="L34" s="848"/>
      <c r="M34" s="848" t="s">
        <v>2048</v>
      </c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  <c r="AB34" s="848"/>
      <c r="AC34" s="848"/>
      <c r="AD34" s="848"/>
      <c r="AE34" s="848"/>
      <c r="AF34" s="848"/>
      <c r="AG34" s="848"/>
      <c r="AH34" s="848"/>
      <c r="AI34" s="848"/>
      <c r="AJ34" s="848"/>
      <c r="AK34" s="848"/>
      <c r="AL34" s="848"/>
      <c r="AM34" s="848"/>
      <c r="AN34" s="848"/>
      <c r="AO34" s="848"/>
      <c r="AP34" s="848"/>
      <c r="AQ34" s="848"/>
      <c r="AR34" s="848"/>
      <c r="AS34" s="848"/>
      <c r="AT34" s="848"/>
      <c r="AU34" s="848"/>
      <c r="AV34" s="848"/>
      <c r="AW34" s="848" t="s">
        <v>2049</v>
      </c>
      <c r="AX34" s="848"/>
      <c r="AY34" s="848"/>
      <c r="AZ34" s="848"/>
      <c r="BA34" s="848"/>
      <c r="BB34" s="848"/>
      <c r="BC34" s="848"/>
      <c r="BD34" s="848"/>
      <c r="BE34" s="848"/>
      <c r="BF34" s="848"/>
      <c r="BG34" s="848"/>
      <c r="BH34" s="848"/>
      <c r="BI34" s="848"/>
      <c r="BJ34" s="848"/>
      <c r="BK34" s="848"/>
      <c r="BL34" s="848"/>
    </row>
    <row r="35" spans="1:64" x14ac:dyDescent="0.25">
      <c r="A35" s="855">
        <v>32</v>
      </c>
      <c r="B35" s="855"/>
      <c r="C35" s="848">
        <v>2020</v>
      </c>
      <c r="D35" s="848"/>
      <c r="E35" s="848"/>
      <c r="F35" s="848"/>
      <c r="G35" s="848" t="s">
        <v>1519</v>
      </c>
      <c r="H35" s="848"/>
      <c r="I35" s="848"/>
      <c r="J35" s="848"/>
      <c r="K35" s="848"/>
      <c r="L35" s="848"/>
      <c r="M35" s="849" t="s">
        <v>2050</v>
      </c>
      <c r="N35" s="849"/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49"/>
      <c r="AF35" s="849"/>
      <c r="AG35" s="849"/>
      <c r="AH35" s="849"/>
      <c r="AI35" s="849"/>
      <c r="AJ35" s="849"/>
      <c r="AK35" s="849"/>
      <c r="AL35" s="849"/>
      <c r="AM35" s="849"/>
      <c r="AN35" s="849"/>
      <c r="AO35" s="849"/>
      <c r="AP35" s="849"/>
      <c r="AQ35" s="849"/>
      <c r="AR35" s="849"/>
      <c r="AS35" s="849"/>
      <c r="AT35" s="849"/>
      <c r="AU35" s="849"/>
      <c r="AV35" s="849"/>
      <c r="AW35" s="848" t="s">
        <v>2051</v>
      </c>
      <c r="AX35" s="848"/>
      <c r="AY35" s="848"/>
      <c r="AZ35" s="848"/>
      <c r="BA35" s="848"/>
      <c r="BB35" s="848"/>
      <c r="BC35" s="848"/>
      <c r="BD35" s="848"/>
      <c r="BE35" s="848"/>
      <c r="BF35" s="848"/>
      <c r="BG35" s="848"/>
      <c r="BH35" s="848"/>
      <c r="BI35" s="848"/>
      <c r="BJ35" s="848"/>
      <c r="BK35" s="848"/>
      <c r="BL35" s="848"/>
    </row>
    <row r="36" spans="1:64" x14ac:dyDescent="0.25">
      <c r="A36" s="855">
        <v>33</v>
      </c>
      <c r="B36" s="855"/>
      <c r="C36" s="848">
        <v>2020</v>
      </c>
      <c r="D36" s="848"/>
      <c r="E36" s="848"/>
      <c r="F36" s="848"/>
      <c r="G36" s="848" t="s">
        <v>1519</v>
      </c>
      <c r="H36" s="848"/>
      <c r="I36" s="848"/>
      <c r="J36" s="848"/>
      <c r="K36" s="848"/>
      <c r="L36" s="848"/>
      <c r="M36" s="849" t="s">
        <v>2052</v>
      </c>
      <c r="N36" s="849"/>
      <c r="O36" s="849"/>
      <c r="P36" s="849"/>
      <c r="Q36" s="849"/>
      <c r="R36" s="849"/>
      <c r="S36" s="849"/>
      <c r="T36" s="849"/>
      <c r="U36" s="849"/>
      <c r="V36" s="849"/>
      <c r="W36" s="849"/>
      <c r="X36" s="849"/>
      <c r="Y36" s="849"/>
      <c r="Z36" s="849"/>
      <c r="AA36" s="849"/>
      <c r="AB36" s="849"/>
      <c r="AC36" s="849"/>
      <c r="AD36" s="849"/>
      <c r="AE36" s="849"/>
      <c r="AF36" s="849"/>
      <c r="AG36" s="849"/>
      <c r="AH36" s="849"/>
      <c r="AI36" s="849"/>
      <c r="AJ36" s="849"/>
      <c r="AK36" s="849"/>
      <c r="AL36" s="849"/>
      <c r="AM36" s="849"/>
      <c r="AN36" s="849"/>
      <c r="AO36" s="849"/>
      <c r="AP36" s="849"/>
      <c r="AQ36" s="849"/>
      <c r="AR36" s="849"/>
      <c r="AS36" s="849"/>
      <c r="AT36" s="849"/>
      <c r="AU36" s="849"/>
      <c r="AV36" s="849"/>
      <c r="AW36" s="848" t="s">
        <v>2053</v>
      </c>
      <c r="AX36" s="848"/>
      <c r="AY36" s="848"/>
      <c r="AZ36" s="848"/>
      <c r="BA36" s="848"/>
      <c r="BB36" s="848"/>
      <c r="BC36" s="848"/>
      <c r="BD36" s="848"/>
      <c r="BE36" s="848"/>
      <c r="BF36" s="848"/>
      <c r="BG36" s="848"/>
      <c r="BH36" s="848"/>
      <c r="BI36" s="848"/>
      <c r="BJ36" s="848"/>
      <c r="BK36" s="848"/>
      <c r="BL36" s="848"/>
    </row>
    <row r="37" spans="1:64" x14ac:dyDescent="0.25">
      <c r="A37" s="855">
        <v>34</v>
      </c>
      <c r="B37" s="855"/>
      <c r="C37" s="848">
        <v>2020</v>
      </c>
      <c r="D37" s="848"/>
      <c r="E37" s="848"/>
      <c r="F37" s="848"/>
      <c r="G37" s="848" t="s">
        <v>1519</v>
      </c>
      <c r="H37" s="848"/>
      <c r="I37" s="848"/>
      <c r="J37" s="848"/>
      <c r="K37" s="848"/>
      <c r="L37" s="848"/>
      <c r="M37" s="848" t="s">
        <v>2054</v>
      </c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8"/>
      <c r="AI37" s="848"/>
      <c r="AJ37" s="848"/>
      <c r="AK37" s="848"/>
      <c r="AL37" s="848"/>
      <c r="AM37" s="848"/>
      <c r="AN37" s="848"/>
      <c r="AO37" s="848"/>
      <c r="AP37" s="848"/>
      <c r="AQ37" s="848"/>
      <c r="AR37" s="848"/>
      <c r="AS37" s="848"/>
      <c r="AT37" s="848"/>
      <c r="AU37" s="848"/>
      <c r="AV37" s="848"/>
      <c r="AW37" s="848" t="s">
        <v>2055</v>
      </c>
      <c r="AX37" s="848"/>
      <c r="AY37" s="848"/>
      <c r="AZ37" s="848"/>
      <c r="BA37" s="848"/>
      <c r="BB37" s="848"/>
      <c r="BC37" s="848"/>
      <c r="BD37" s="848"/>
      <c r="BE37" s="848"/>
      <c r="BF37" s="848"/>
      <c r="BG37" s="848"/>
      <c r="BH37" s="848"/>
      <c r="BI37" s="848"/>
      <c r="BJ37" s="848"/>
      <c r="BK37" s="848"/>
      <c r="BL37" s="848"/>
    </row>
    <row r="38" spans="1:64" x14ac:dyDescent="0.25">
      <c r="A38" s="860" t="s">
        <v>1978</v>
      </c>
      <c r="B38" s="860"/>
      <c r="C38" s="860" t="s">
        <v>1979</v>
      </c>
      <c r="D38" s="860"/>
      <c r="E38" s="860"/>
      <c r="F38" s="860"/>
      <c r="G38" s="860" t="s">
        <v>1980</v>
      </c>
      <c r="H38" s="860"/>
      <c r="I38" s="860"/>
      <c r="J38" s="860"/>
      <c r="K38" s="860"/>
      <c r="L38" s="860"/>
      <c r="M38" s="860" t="s">
        <v>1981</v>
      </c>
      <c r="N38" s="860"/>
      <c r="O38" s="860"/>
      <c r="P38" s="860"/>
      <c r="Q38" s="860"/>
      <c r="R38" s="860"/>
      <c r="S38" s="860"/>
      <c r="T38" s="860"/>
      <c r="U38" s="860"/>
      <c r="V38" s="860"/>
      <c r="W38" s="860"/>
      <c r="X38" s="860"/>
      <c r="Y38" s="860"/>
      <c r="Z38" s="860"/>
      <c r="AA38" s="860"/>
      <c r="AB38" s="860"/>
      <c r="AC38" s="860"/>
      <c r="AD38" s="860"/>
      <c r="AE38" s="860"/>
      <c r="AF38" s="860"/>
      <c r="AG38" s="860"/>
      <c r="AH38" s="860"/>
      <c r="AI38" s="860"/>
      <c r="AJ38" s="860"/>
      <c r="AK38" s="860"/>
      <c r="AL38" s="860"/>
      <c r="AM38" s="860"/>
      <c r="AN38" s="860"/>
      <c r="AO38" s="860"/>
      <c r="AP38" s="860"/>
      <c r="AQ38" s="860"/>
      <c r="AR38" s="860"/>
      <c r="AS38" s="860"/>
      <c r="AT38" s="860"/>
      <c r="AU38" s="860"/>
      <c r="AV38" s="860"/>
      <c r="AW38" s="860" t="s">
        <v>1982</v>
      </c>
      <c r="AX38" s="860"/>
      <c r="AY38" s="860"/>
      <c r="AZ38" s="860"/>
      <c r="BA38" s="860"/>
      <c r="BB38" s="860"/>
      <c r="BC38" s="860"/>
      <c r="BD38" s="860"/>
      <c r="BE38" s="860"/>
      <c r="BF38" s="860"/>
      <c r="BG38" s="860"/>
      <c r="BH38" s="860"/>
      <c r="BI38" s="860"/>
      <c r="BJ38" s="860"/>
      <c r="BK38" s="860"/>
      <c r="BL38" s="860"/>
    </row>
    <row r="39" spans="1:64" x14ac:dyDescent="0.25">
      <c r="A39" s="855">
        <v>35</v>
      </c>
      <c r="B39" s="855"/>
      <c r="C39" s="848">
        <v>2020</v>
      </c>
      <c r="D39" s="848"/>
      <c r="E39" s="848"/>
      <c r="F39" s="848"/>
      <c r="G39" s="848" t="s">
        <v>2056</v>
      </c>
      <c r="H39" s="848"/>
      <c r="I39" s="848"/>
      <c r="J39" s="848"/>
      <c r="K39" s="848"/>
      <c r="L39" s="848"/>
      <c r="M39" s="848" t="s">
        <v>2057</v>
      </c>
      <c r="N39" s="848"/>
      <c r="O39" s="848"/>
      <c r="P39" s="848"/>
      <c r="Q39" s="848"/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8"/>
      <c r="AC39" s="848"/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8"/>
      <c r="AO39" s="848"/>
      <c r="AP39" s="848"/>
      <c r="AQ39" s="848"/>
      <c r="AR39" s="848"/>
      <c r="AS39" s="848"/>
      <c r="AT39" s="848"/>
      <c r="AU39" s="848"/>
      <c r="AV39" s="848"/>
      <c r="AW39" s="848" t="s">
        <v>2058</v>
      </c>
      <c r="AX39" s="848"/>
      <c r="AY39" s="848"/>
      <c r="AZ39" s="848"/>
      <c r="BA39" s="848"/>
      <c r="BB39" s="848"/>
      <c r="BC39" s="848"/>
      <c r="BD39" s="848"/>
      <c r="BE39" s="848"/>
      <c r="BF39" s="848"/>
      <c r="BG39" s="848"/>
      <c r="BH39" s="848"/>
      <c r="BI39" s="848"/>
      <c r="BJ39" s="848"/>
      <c r="BK39" s="848"/>
      <c r="BL39" s="848"/>
    </row>
    <row r="40" spans="1:64" x14ac:dyDescent="0.25">
      <c r="A40" s="849" t="s">
        <v>1719</v>
      </c>
      <c r="B40" s="849"/>
      <c r="C40" s="849" t="s">
        <v>1640</v>
      </c>
      <c r="D40" s="849"/>
      <c r="E40" s="849"/>
      <c r="F40" s="849"/>
      <c r="G40" s="849" t="s">
        <v>1724</v>
      </c>
      <c r="H40" s="849"/>
      <c r="I40" s="849"/>
      <c r="J40" s="849"/>
      <c r="K40" s="849"/>
      <c r="L40" s="849"/>
      <c r="M40" s="848" t="s">
        <v>2059</v>
      </c>
      <c r="N40" s="848"/>
      <c r="O40" s="848"/>
      <c r="P40" s="848"/>
      <c r="Q40" s="848"/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8"/>
      <c r="AO40" s="848"/>
      <c r="AP40" s="848"/>
      <c r="AQ40" s="848"/>
      <c r="AR40" s="848"/>
      <c r="AS40" s="848"/>
      <c r="AT40" s="848"/>
      <c r="AU40" s="848"/>
      <c r="AV40" s="848"/>
      <c r="AW40" s="849" t="s">
        <v>2060</v>
      </c>
      <c r="AX40" s="849"/>
      <c r="AY40" s="849"/>
      <c r="AZ40" s="849"/>
      <c r="BA40" s="849"/>
      <c r="BB40" s="849"/>
      <c r="BC40" s="849"/>
      <c r="BD40" s="849"/>
      <c r="BE40" s="849"/>
      <c r="BF40" s="849"/>
      <c r="BG40" s="849"/>
      <c r="BH40" s="849"/>
      <c r="BI40" s="849"/>
      <c r="BJ40" s="849"/>
      <c r="BK40" s="849"/>
      <c r="BL40" s="849"/>
    </row>
    <row r="41" spans="1:64" x14ac:dyDescent="0.25">
      <c r="A41" s="849" t="s">
        <v>1723</v>
      </c>
      <c r="B41" s="849"/>
      <c r="C41" s="849" t="s">
        <v>1640</v>
      </c>
      <c r="D41" s="849"/>
      <c r="E41" s="849"/>
      <c r="F41" s="849"/>
      <c r="G41" s="849" t="s">
        <v>1724</v>
      </c>
      <c r="H41" s="849"/>
      <c r="I41" s="849"/>
      <c r="J41" s="849"/>
      <c r="K41" s="849"/>
      <c r="L41" s="849"/>
      <c r="M41" s="849" t="s">
        <v>2061</v>
      </c>
      <c r="N41" s="849"/>
      <c r="O41" s="849"/>
      <c r="P41" s="849"/>
      <c r="Q41" s="849"/>
      <c r="R41" s="849"/>
      <c r="S41" s="849"/>
      <c r="T41" s="849"/>
      <c r="U41" s="849"/>
      <c r="V41" s="849"/>
      <c r="W41" s="849"/>
      <c r="X41" s="849"/>
      <c r="Y41" s="849"/>
      <c r="Z41" s="849"/>
      <c r="AA41" s="849"/>
      <c r="AB41" s="849"/>
      <c r="AC41" s="849"/>
      <c r="AD41" s="849"/>
      <c r="AE41" s="849"/>
      <c r="AF41" s="849"/>
      <c r="AG41" s="849"/>
      <c r="AH41" s="849"/>
      <c r="AI41" s="849"/>
      <c r="AJ41" s="849"/>
      <c r="AK41" s="849"/>
      <c r="AL41" s="849"/>
      <c r="AM41" s="849"/>
      <c r="AN41" s="849"/>
      <c r="AO41" s="849"/>
      <c r="AP41" s="849"/>
      <c r="AQ41" s="849"/>
      <c r="AR41" s="849"/>
      <c r="AS41" s="849"/>
      <c r="AT41" s="849"/>
      <c r="AU41" s="849"/>
      <c r="AV41" s="849"/>
      <c r="AW41" s="849" t="s">
        <v>2062</v>
      </c>
      <c r="AX41" s="849"/>
      <c r="AY41" s="849"/>
      <c r="AZ41" s="849"/>
      <c r="BA41" s="849"/>
      <c r="BB41" s="849"/>
      <c r="BC41" s="849"/>
      <c r="BD41" s="849"/>
      <c r="BE41" s="849"/>
      <c r="BF41" s="849"/>
      <c r="BG41" s="849"/>
      <c r="BH41" s="849"/>
      <c r="BI41" s="849"/>
      <c r="BJ41" s="849"/>
      <c r="BK41" s="849"/>
      <c r="BL41" s="849"/>
    </row>
    <row r="42" spans="1:64" x14ac:dyDescent="0.25">
      <c r="A42" s="849" t="s">
        <v>1727</v>
      </c>
      <c r="B42" s="849"/>
      <c r="C42" s="849" t="s">
        <v>1640</v>
      </c>
      <c r="D42" s="849"/>
      <c r="E42" s="849"/>
      <c r="F42" s="849"/>
      <c r="G42" s="849" t="s">
        <v>1724</v>
      </c>
      <c r="H42" s="849"/>
      <c r="I42" s="849"/>
      <c r="J42" s="849"/>
      <c r="K42" s="849"/>
      <c r="L42" s="849"/>
      <c r="M42" s="848" t="s">
        <v>2063</v>
      </c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48"/>
      <c r="AB42" s="848"/>
      <c r="AC42" s="848"/>
      <c r="AD42" s="848"/>
      <c r="AE42" s="848"/>
      <c r="AF42" s="848"/>
      <c r="AG42" s="848"/>
      <c r="AH42" s="848"/>
      <c r="AI42" s="848"/>
      <c r="AJ42" s="848"/>
      <c r="AK42" s="848"/>
      <c r="AL42" s="848"/>
      <c r="AM42" s="848"/>
      <c r="AN42" s="848"/>
      <c r="AO42" s="848"/>
      <c r="AP42" s="848"/>
      <c r="AQ42" s="848"/>
      <c r="AR42" s="848"/>
      <c r="AS42" s="848"/>
      <c r="AT42" s="848"/>
      <c r="AU42" s="848"/>
      <c r="AV42" s="848"/>
      <c r="AW42" s="849" t="s">
        <v>2064</v>
      </c>
      <c r="AX42" s="849"/>
      <c r="AY42" s="849"/>
      <c r="AZ42" s="849"/>
      <c r="BA42" s="849"/>
      <c r="BB42" s="849"/>
      <c r="BC42" s="849"/>
      <c r="BD42" s="849"/>
      <c r="BE42" s="849"/>
      <c r="BF42" s="849"/>
      <c r="BG42" s="849"/>
      <c r="BH42" s="849"/>
      <c r="BI42" s="849"/>
      <c r="BJ42" s="849"/>
      <c r="BK42" s="849"/>
      <c r="BL42" s="849"/>
    </row>
    <row r="43" spans="1:64" x14ac:dyDescent="0.25">
      <c r="A43" s="849" t="s">
        <v>1730</v>
      </c>
      <c r="B43" s="849"/>
      <c r="C43" s="849" t="s">
        <v>1640</v>
      </c>
      <c r="D43" s="849"/>
      <c r="E43" s="849"/>
      <c r="F43" s="849"/>
      <c r="G43" s="849" t="s">
        <v>1724</v>
      </c>
      <c r="H43" s="849"/>
      <c r="I43" s="849"/>
      <c r="J43" s="849"/>
      <c r="K43" s="849"/>
      <c r="L43" s="849"/>
      <c r="M43" s="849" t="s">
        <v>2065</v>
      </c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49"/>
      <c r="AI43" s="849"/>
      <c r="AJ43" s="849"/>
      <c r="AK43" s="849"/>
      <c r="AL43" s="849"/>
      <c r="AM43" s="849"/>
      <c r="AN43" s="849"/>
      <c r="AO43" s="849"/>
      <c r="AP43" s="849"/>
      <c r="AQ43" s="849"/>
      <c r="AR43" s="849"/>
      <c r="AS43" s="849"/>
      <c r="AT43" s="849"/>
      <c r="AU43" s="849"/>
      <c r="AV43" s="849"/>
      <c r="AW43" s="849" t="s">
        <v>2066</v>
      </c>
      <c r="AX43" s="849"/>
      <c r="AY43" s="849"/>
      <c r="AZ43" s="849"/>
      <c r="BA43" s="849"/>
      <c r="BB43" s="849"/>
      <c r="BC43" s="849"/>
      <c r="BD43" s="849"/>
      <c r="BE43" s="849"/>
      <c r="BF43" s="849"/>
      <c r="BG43" s="849"/>
      <c r="BH43" s="849"/>
      <c r="BI43" s="849"/>
      <c r="BJ43" s="849"/>
      <c r="BK43" s="849"/>
      <c r="BL43" s="849"/>
    </row>
    <row r="44" spans="1:64" x14ac:dyDescent="0.25">
      <c r="A44" s="849" t="s">
        <v>1733</v>
      </c>
      <c r="B44" s="849"/>
      <c r="C44" s="849" t="s">
        <v>1640</v>
      </c>
      <c r="D44" s="849"/>
      <c r="E44" s="849"/>
      <c r="F44" s="849"/>
      <c r="G44" s="849" t="s">
        <v>1724</v>
      </c>
      <c r="H44" s="849"/>
      <c r="I44" s="849"/>
      <c r="J44" s="849"/>
      <c r="K44" s="849"/>
      <c r="L44" s="849"/>
      <c r="M44" s="849" t="s">
        <v>2067</v>
      </c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49"/>
      <c r="AD44" s="849"/>
      <c r="AE44" s="849"/>
      <c r="AF44" s="849"/>
      <c r="AG44" s="849"/>
      <c r="AH44" s="849"/>
      <c r="AI44" s="849"/>
      <c r="AJ44" s="849"/>
      <c r="AK44" s="849"/>
      <c r="AL44" s="849"/>
      <c r="AM44" s="849"/>
      <c r="AN44" s="849"/>
      <c r="AO44" s="849"/>
      <c r="AP44" s="849"/>
      <c r="AQ44" s="849"/>
      <c r="AR44" s="849"/>
      <c r="AS44" s="849"/>
      <c r="AT44" s="849"/>
      <c r="AU44" s="849"/>
      <c r="AV44" s="849"/>
      <c r="AW44" s="849" t="s">
        <v>2068</v>
      </c>
      <c r="AX44" s="849"/>
      <c r="AY44" s="849"/>
      <c r="AZ44" s="849"/>
      <c r="BA44" s="849"/>
      <c r="BB44" s="849"/>
      <c r="BC44" s="849"/>
      <c r="BD44" s="849"/>
      <c r="BE44" s="849"/>
      <c r="BF44" s="849"/>
      <c r="BG44" s="849"/>
      <c r="BH44" s="849"/>
      <c r="BI44" s="849"/>
      <c r="BJ44" s="849"/>
      <c r="BK44" s="849"/>
      <c r="BL44" s="849"/>
    </row>
    <row r="45" spans="1:64" x14ac:dyDescent="0.25">
      <c r="A45" s="855">
        <v>41</v>
      </c>
      <c r="B45" s="855"/>
      <c r="C45" s="848">
        <v>2020</v>
      </c>
      <c r="D45" s="848"/>
      <c r="E45" s="848"/>
      <c r="F45" s="848"/>
      <c r="G45" s="848" t="s">
        <v>1514</v>
      </c>
      <c r="H45" s="848"/>
      <c r="I45" s="848"/>
      <c r="J45" s="848"/>
      <c r="K45" s="848"/>
      <c r="L45" s="848"/>
      <c r="M45" s="849" t="s">
        <v>2069</v>
      </c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49"/>
      <c r="Z45" s="849"/>
      <c r="AA45" s="849"/>
      <c r="AB45" s="849"/>
      <c r="AC45" s="849"/>
      <c r="AD45" s="849"/>
      <c r="AE45" s="849"/>
      <c r="AF45" s="849"/>
      <c r="AG45" s="849"/>
      <c r="AH45" s="849"/>
      <c r="AI45" s="849"/>
      <c r="AJ45" s="849"/>
      <c r="AK45" s="849"/>
      <c r="AL45" s="849"/>
      <c r="AM45" s="849"/>
      <c r="AN45" s="849"/>
      <c r="AO45" s="849"/>
      <c r="AP45" s="849"/>
      <c r="AQ45" s="849"/>
      <c r="AR45" s="849"/>
      <c r="AS45" s="849"/>
      <c r="AT45" s="849"/>
      <c r="AU45" s="849"/>
      <c r="AV45" s="849"/>
      <c r="AW45" s="848" t="s">
        <v>2070</v>
      </c>
      <c r="AX45" s="848"/>
      <c r="AY45" s="848"/>
      <c r="AZ45" s="848"/>
      <c r="BA45" s="848"/>
      <c r="BB45" s="848"/>
      <c r="BC45" s="848"/>
      <c r="BD45" s="848"/>
      <c r="BE45" s="848"/>
      <c r="BF45" s="848"/>
      <c r="BG45" s="848"/>
      <c r="BH45" s="848"/>
      <c r="BI45" s="848"/>
      <c r="BJ45" s="848"/>
      <c r="BK45" s="848"/>
      <c r="BL45" s="848"/>
    </row>
    <row r="46" spans="1:64" x14ac:dyDescent="0.25">
      <c r="A46" s="849" t="s">
        <v>1739</v>
      </c>
      <c r="B46" s="849"/>
      <c r="C46" s="849" t="s">
        <v>1640</v>
      </c>
      <c r="D46" s="849"/>
      <c r="E46" s="849"/>
      <c r="F46" s="849"/>
      <c r="G46" s="849" t="s">
        <v>1724</v>
      </c>
      <c r="H46" s="849"/>
      <c r="I46" s="849"/>
      <c r="J46" s="849"/>
      <c r="K46" s="849"/>
      <c r="L46" s="849"/>
      <c r="M46" s="849" t="s">
        <v>2071</v>
      </c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849"/>
      <c r="AG46" s="849"/>
      <c r="AH46" s="849"/>
      <c r="AI46" s="849"/>
      <c r="AJ46" s="849"/>
      <c r="AK46" s="849"/>
      <c r="AL46" s="849"/>
      <c r="AM46" s="849"/>
      <c r="AN46" s="849"/>
      <c r="AO46" s="849"/>
      <c r="AP46" s="849"/>
      <c r="AQ46" s="849"/>
      <c r="AR46" s="849"/>
      <c r="AS46" s="849"/>
      <c r="AT46" s="849"/>
      <c r="AU46" s="849"/>
      <c r="AV46" s="849"/>
      <c r="AW46" s="849" t="s">
        <v>2072</v>
      </c>
      <c r="AX46" s="849"/>
      <c r="AY46" s="849"/>
      <c r="AZ46" s="849"/>
      <c r="BA46" s="849"/>
      <c r="BB46" s="849"/>
      <c r="BC46" s="849"/>
      <c r="BD46" s="849"/>
      <c r="BE46" s="849"/>
      <c r="BF46" s="849"/>
      <c r="BG46" s="849"/>
      <c r="BH46" s="849"/>
      <c r="BI46" s="849"/>
      <c r="BJ46" s="849"/>
      <c r="BK46" s="849"/>
      <c r="BL46" s="849"/>
    </row>
    <row r="47" spans="1:64" x14ac:dyDescent="0.25">
      <c r="A47" s="849" t="s">
        <v>2073</v>
      </c>
      <c r="B47" s="849"/>
      <c r="C47" s="849" t="s">
        <v>1640</v>
      </c>
      <c r="D47" s="849"/>
      <c r="E47" s="849"/>
      <c r="F47" s="849"/>
      <c r="G47" s="849" t="s">
        <v>1724</v>
      </c>
      <c r="H47" s="849"/>
      <c r="I47" s="849"/>
      <c r="J47" s="849"/>
      <c r="K47" s="849"/>
      <c r="L47" s="849"/>
      <c r="M47" s="848" t="s">
        <v>2074</v>
      </c>
      <c r="N47" s="848"/>
      <c r="O47" s="848"/>
      <c r="P47" s="848"/>
      <c r="Q47" s="848"/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8"/>
      <c r="AC47" s="848"/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8"/>
      <c r="AO47" s="848"/>
      <c r="AP47" s="848"/>
      <c r="AQ47" s="848"/>
      <c r="AR47" s="848"/>
      <c r="AS47" s="848"/>
      <c r="AT47" s="848"/>
      <c r="AU47" s="848"/>
      <c r="AV47" s="848"/>
      <c r="AW47" s="849" t="s">
        <v>2075</v>
      </c>
      <c r="AX47" s="849"/>
      <c r="AY47" s="849"/>
      <c r="AZ47" s="849"/>
      <c r="BA47" s="849"/>
      <c r="BB47" s="849"/>
      <c r="BC47" s="849"/>
      <c r="BD47" s="849"/>
      <c r="BE47" s="849"/>
      <c r="BF47" s="849"/>
      <c r="BG47" s="849"/>
      <c r="BH47" s="849"/>
      <c r="BI47" s="849"/>
      <c r="BJ47" s="849"/>
      <c r="BK47" s="849"/>
      <c r="BL47" s="849"/>
    </row>
    <row r="48" spans="1:64" x14ac:dyDescent="0.25">
      <c r="A48" s="849" t="s">
        <v>2076</v>
      </c>
      <c r="B48" s="849"/>
      <c r="C48" s="849" t="s">
        <v>1640</v>
      </c>
      <c r="D48" s="849"/>
      <c r="E48" s="849"/>
      <c r="F48" s="849"/>
      <c r="G48" s="849" t="s">
        <v>1724</v>
      </c>
      <c r="H48" s="849"/>
      <c r="I48" s="849"/>
      <c r="J48" s="849"/>
      <c r="K48" s="849"/>
      <c r="L48" s="849"/>
      <c r="M48" s="849" t="s">
        <v>2077</v>
      </c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49"/>
      <c r="AI48" s="849"/>
      <c r="AJ48" s="849"/>
      <c r="AK48" s="849"/>
      <c r="AL48" s="849"/>
      <c r="AM48" s="849"/>
      <c r="AN48" s="849"/>
      <c r="AO48" s="849"/>
      <c r="AP48" s="849"/>
      <c r="AQ48" s="849"/>
      <c r="AR48" s="849"/>
      <c r="AS48" s="849"/>
      <c r="AT48" s="849"/>
      <c r="AU48" s="849"/>
      <c r="AV48" s="849"/>
      <c r="AW48" s="849" t="s">
        <v>2078</v>
      </c>
      <c r="AX48" s="849"/>
      <c r="AY48" s="849"/>
      <c r="AZ48" s="849"/>
      <c r="BA48" s="849"/>
      <c r="BB48" s="849"/>
      <c r="BC48" s="849"/>
      <c r="BD48" s="849"/>
      <c r="BE48" s="849"/>
      <c r="BF48" s="849"/>
      <c r="BG48" s="849"/>
      <c r="BH48" s="849"/>
      <c r="BI48" s="849"/>
      <c r="BJ48" s="849"/>
      <c r="BK48" s="849"/>
      <c r="BL48" s="849"/>
    </row>
    <row r="49" spans="1:64" x14ac:dyDescent="0.25">
      <c r="A49" s="855">
        <v>45</v>
      </c>
      <c r="B49" s="855"/>
      <c r="C49" s="848">
        <v>2020</v>
      </c>
      <c r="D49" s="848"/>
      <c r="E49" s="848"/>
      <c r="F49" s="848"/>
      <c r="G49" s="848" t="s">
        <v>1514</v>
      </c>
      <c r="H49" s="848"/>
      <c r="I49" s="848"/>
      <c r="J49" s="848"/>
      <c r="K49" s="848"/>
      <c r="L49" s="848"/>
      <c r="M49" s="849" t="s">
        <v>2079</v>
      </c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49"/>
      <c r="AC49" s="849"/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49"/>
      <c r="AO49" s="849"/>
      <c r="AP49" s="849"/>
      <c r="AQ49" s="849"/>
      <c r="AR49" s="849"/>
      <c r="AS49" s="849"/>
      <c r="AT49" s="849"/>
      <c r="AU49" s="849"/>
      <c r="AV49" s="849"/>
      <c r="AW49" s="848" t="s">
        <v>2080</v>
      </c>
      <c r="AX49" s="848"/>
      <c r="AY49" s="848"/>
      <c r="AZ49" s="848"/>
      <c r="BA49" s="848"/>
      <c r="BB49" s="848"/>
      <c r="BC49" s="848"/>
      <c r="BD49" s="848"/>
      <c r="BE49" s="848"/>
      <c r="BF49" s="848"/>
      <c r="BG49" s="848"/>
      <c r="BH49" s="848"/>
      <c r="BI49" s="848"/>
      <c r="BJ49" s="848"/>
      <c r="BK49" s="848"/>
      <c r="BL49" s="848"/>
    </row>
    <row r="50" spans="1:64" x14ac:dyDescent="0.25">
      <c r="A50" s="855">
        <v>46</v>
      </c>
      <c r="B50" s="855"/>
      <c r="C50" s="848">
        <v>2020</v>
      </c>
      <c r="D50" s="848"/>
      <c r="E50" s="848"/>
      <c r="F50" s="848"/>
      <c r="G50" s="848" t="s">
        <v>1514</v>
      </c>
      <c r="H50" s="848"/>
      <c r="I50" s="848"/>
      <c r="J50" s="848"/>
      <c r="K50" s="848"/>
      <c r="L50" s="848"/>
      <c r="M50" s="849" t="s">
        <v>2081</v>
      </c>
      <c r="N50" s="849"/>
      <c r="O50" s="849"/>
      <c r="P50" s="849"/>
      <c r="Q50" s="849"/>
      <c r="R50" s="849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849"/>
      <c r="AG50" s="849"/>
      <c r="AH50" s="849"/>
      <c r="AI50" s="849"/>
      <c r="AJ50" s="849"/>
      <c r="AK50" s="849"/>
      <c r="AL50" s="849"/>
      <c r="AM50" s="849"/>
      <c r="AN50" s="849"/>
      <c r="AO50" s="849"/>
      <c r="AP50" s="849"/>
      <c r="AQ50" s="849"/>
      <c r="AR50" s="849"/>
      <c r="AS50" s="849"/>
      <c r="AT50" s="849"/>
      <c r="AU50" s="849"/>
      <c r="AV50" s="849"/>
      <c r="AW50" s="848" t="s">
        <v>2082</v>
      </c>
      <c r="AX50" s="848"/>
      <c r="AY50" s="848"/>
      <c r="AZ50" s="848"/>
      <c r="BA50" s="848"/>
      <c r="BB50" s="848"/>
      <c r="BC50" s="848"/>
      <c r="BD50" s="848"/>
      <c r="BE50" s="848"/>
      <c r="BF50" s="848"/>
      <c r="BG50" s="848"/>
      <c r="BH50" s="848"/>
      <c r="BI50" s="848"/>
      <c r="BJ50" s="848"/>
      <c r="BK50" s="848"/>
      <c r="BL50" s="848"/>
    </row>
    <row r="51" spans="1:64" x14ac:dyDescent="0.25">
      <c r="A51" s="849" t="s">
        <v>1751</v>
      </c>
      <c r="B51" s="849"/>
      <c r="C51" s="849" t="s">
        <v>1640</v>
      </c>
      <c r="D51" s="849"/>
      <c r="E51" s="849"/>
      <c r="F51" s="849"/>
      <c r="G51" s="849" t="s">
        <v>1724</v>
      </c>
      <c r="H51" s="849"/>
      <c r="I51" s="849"/>
      <c r="J51" s="849"/>
      <c r="K51" s="849"/>
      <c r="L51" s="849"/>
      <c r="M51" s="849" t="s">
        <v>2083</v>
      </c>
      <c r="N51" s="849"/>
      <c r="O51" s="849"/>
      <c r="P51" s="849"/>
      <c r="Q51" s="849"/>
      <c r="R51" s="849"/>
      <c r="S51" s="849"/>
      <c r="T51" s="849"/>
      <c r="U51" s="849"/>
      <c r="V51" s="849"/>
      <c r="W51" s="849"/>
      <c r="X51" s="849"/>
      <c r="Y51" s="849"/>
      <c r="Z51" s="849"/>
      <c r="AA51" s="849"/>
      <c r="AB51" s="849"/>
      <c r="AC51" s="849"/>
      <c r="AD51" s="849"/>
      <c r="AE51" s="849"/>
      <c r="AF51" s="849"/>
      <c r="AG51" s="849"/>
      <c r="AH51" s="849"/>
      <c r="AI51" s="849"/>
      <c r="AJ51" s="849"/>
      <c r="AK51" s="849"/>
      <c r="AL51" s="849"/>
      <c r="AM51" s="849"/>
      <c r="AN51" s="849"/>
      <c r="AO51" s="849"/>
      <c r="AP51" s="849"/>
      <c r="AQ51" s="849"/>
      <c r="AR51" s="849"/>
      <c r="AS51" s="849"/>
      <c r="AT51" s="849"/>
      <c r="AU51" s="849"/>
      <c r="AV51" s="849"/>
      <c r="AW51" s="849" t="s">
        <v>2084</v>
      </c>
      <c r="AX51" s="849"/>
      <c r="AY51" s="849"/>
      <c r="AZ51" s="849"/>
      <c r="BA51" s="849"/>
      <c r="BB51" s="849"/>
      <c r="BC51" s="849"/>
      <c r="BD51" s="849"/>
      <c r="BE51" s="849"/>
      <c r="BF51" s="849"/>
      <c r="BG51" s="849"/>
      <c r="BH51" s="849"/>
      <c r="BI51" s="849"/>
      <c r="BJ51" s="849"/>
      <c r="BK51" s="849"/>
      <c r="BL51" s="849"/>
    </row>
    <row r="52" spans="1:64" x14ac:dyDescent="0.25">
      <c r="A52" s="849" t="s">
        <v>1754</v>
      </c>
      <c r="B52" s="849"/>
      <c r="C52" s="849" t="s">
        <v>1640</v>
      </c>
      <c r="D52" s="849"/>
      <c r="E52" s="849"/>
      <c r="F52" s="849"/>
      <c r="G52" s="849" t="s">
        <v>1724</v>
      </c>
      <c r="H52" s="849"/>
      <c r="I52" s="849"/>
      <c r="J52" s="849"/>
      <c r="K52" s="849"/>
      <c r="L52" s="849"/>
      <c r="M52" s="849" t="s">
        <v>2085</v>
      </c>
      <c r="N52" s="849"/>
      <c r="O52" s="849"/>
      <c r="P52" s="849"/>
      <c r="Q52" s="849"/>
      <c r="R52" s="849"/>
      <c r="S52" s="849"/>
      <c r="T52" s="849"/>
      <c r="U52" s="849"/>
      <c r="V52" s="849"/>
      <c r="W52" s="849"/>
      <c r="X52" s="849"/>
      <c r="Y52" s="849"/>
      <c r="Z52" s="849"/>
      <c r="AA52" s="849"/>
      <c r="AB52" s="849"/>
      <c r="AC52" s="849"/>
      <c r="AD52" s="849"/>
      <c r="AE52" s="849"/>
      <c r="AF52" s="849"/>
      <c r="AG52" s="849"/>
      <c r="AH52" s="849"/>
      <c r="AI52" s="849"/>
      <c r="AJ52" s="849"/>
      <c r="AK52" s="849"/>
      <c r="AL52" s="849"/>
      <c r="AM52" s="849"/>
      <c r="AN52" s="849"/>
      <c r="AO52" s="849"/>
      <c r="AP52" s="849"/>
      <c r="AQ52" s="849"/>
      <c r="AR52" s="849"/>
      <c r="AS52" s="849"/>
      <c r="AT52" s="849"/>
      <c r="AU52" s="849"/>
      <c r="AV52" s="849"/>
      <c r="AW52" s="849" t="s">
        <v>2086</v>
      </c>
      <c r="AX52" s="849"/>
      <c r="AY52" s="849"/>
      <c r="AZ52" s="849"/>
      <c r="BA52" s="849"/>
      <c r="BB52" s="849"/>
      <c r="BC52" s="849"/>
      <c r="BD52" s="849"/>
      <c r="BE52" s="849"/>
      <c r="BF52" s="849"/>
      <c r="BG52" s="849"/>
      <c r="BH52" s="849"/>
      <c r="BI52" s="849"/>
      <c r="BJ52" s="849"/>
      <c r="BK52" s="849"/>
      <c r="BL52" s="849"/>
    </row>
    <row r="53" spans="1:64" x14ac:dyDescent="0.25">
      <c r="A53" s="849" t="s">
        <v>1757</v>
      </c>
      <c r="B53" s="849"/>
      <c r="C53" s="849" t="s">
        <v>1640</v>
      </c>
      <c r="D53" s="849"/>
      <c r="E53" s="849"/>
      <c r="F53" s="849"/>
      <c r="G53" s="849" t="s">
        <v>1724</v>
      </c>
      <c r="H53" s="849"/>
      <c r="I53" s="849"/>
      <c r="J53" s="849"/>
      <c r="K53" s="849"/>
      <c r="L53" s="849"/>
      <c r="M53" s="849" t="s">
        <v>2087</v>
      </c>
      <c r="N53" s="849"/>
      <c r="O53" s="849"/>
      <c r="P53" s="849"/>
      <c r="Q53" s="849"/>
      <c r="R53" s="849"/>
      <c r="S53" s="849"/>
      <c r="T53" s="849"/>
      <c r="U53" s="849"/>
      <c r="V53" s="849"/>
      <c r="W53" s="849"/>
      <c r="X53" s="849"/>
      <c r="Y53" s="849"/>
      <c r="Z53" s="849"/>
      <c r="AA53" s="849"/>
      <c r="AB53" s="849"/>
      <c r="AC53" s="849"/>
      <c r="AD53" s="849"/>
      <c r="AE53" s="849"/>
      <c r="AF53" s="849"/>
      <c r="AG53" s="849"/>
      <c r="AH53" s="849"/>
      <c r="AI53" s="849"/>
      <c r="AJ53" s="849"/>
      <c r="AK53" s="849"/>
      <c r="AL53" s="849"/>
      <c r="AM53" s="849"/>
      <c r="AN53" s="849"/>
      <c r="AO53" s="849"/>
      <c r="AP53" s="849"/>
      <c r="AQ53" s="849"/>
      <c r="AR53" s="849"/>
      <c r="AS53" s="849"/>
      <c r="AT53" s="849"/>
      <c r="AU53" s="849"/>
      <c r="AV53" s="849"/>
      <c r="AW53" s="849" t="s">
        <v>2088</v>
      </c>
      <c r="AX53" s="849"/>
      <c r="AY53" s="849"/>
      <c r="AZ53" s="849"/>
      <c r="BA53" s="849"/>
      <c r="BB53" s="849"/>
      <c r="BC53" s="849"/>
      <c r="BD53" s="849"/>
      <c r="BE53" s="849"/>
      <c r="BF53" s="849"/>
      <c r="BG53" s="849"/>
      <c r="BH53" s="849"/>
      <c r="BI53" s="849"/>
      <c r="BJ53" s="849"/>
      <c r="BK53" s="849"/>
      <c r="BL53" s="849"/>
    </row>
    <row r="54" spans="1:64" x14ac:dyDescent="0.25">
      <c r="A54" s="849" t="s">
        <v>2089</v>
      </c>
      <c r="B54" s="849"/>
      <c r="C54" s="849" t="s">
        <v>1640</v>
      </c>
      <c r="D54" s="849"/>
      <c r="E54" s="849"/>
      <c r="F54" s="849"/>
      <c r="G54" s="849" t="s">
        <v>1724</v>
      </c>
      <c r="H54" s="849"/>
      <c r="I54" s="849"/>
      <c r="J54" s="849"/>
      <c r="K54" s="849"/>
      <c r="L54" s="849"/>
      <c r="M54" s="849" t="s">
        <v>2090</v>
      </c>
      <c r="N54" s="849"/>
      <c r="O54" s="849"/>
      <c r="P54" s="849"/>
      <c r="Q54" s="849"/>
      <c r="R54" s="849"/>
      <c r="S54" s="849"/>
      <c r="T54" s="849"/>
      <c r="U54" s="849"/>
      <c r="V54" s="849"/>
      <c r="W54" s="849"/>
      <c r="X54" s="849"/>
      <c r="Y54" s="849"/>
      <c r="Z54" s="849"/>
      <c r="AA54" s="849"/>
      <c r="AB54" s="849"/>
      <c r="AC54" s="849"/>
      <c r="AD54" s="849"/>
      <c r="AE54" s="849"/>
      <c r="AF54" s="849"/>
      <c r="AG54" s="849"/>
      <c r="AH54" s="849"/>
      <c r="AI54" s="849"/>
      <c r="AJ54" s="849"/>
      <c r="AK54" s="849"/>
      <c r="AL54" s="849"/>
      <c r="AM54" s="849"/>
      <c r="AN54" s="849"/>
      <c r="AO54" s="849"/>
      <c r="AP54" s="849"/>
      <c r="AQ54" s="849"/>
      <c r="AR54" s="849"/>
      <c r="AS54" s="849"/>
      <c r="AT54" s="849"/>
      <c r="AU54" s="849"/>
      <c r="AV54" s="849"/>
      <c r="AW54" s="849" t="s">
        <v>2091</v>
      </c>
      <c r="AX54" s="849"/>
      <c r="AY54" s="849"/>
      <c r="AZ54" s="849"/>
      <c r="BA54" s="849"/>
      <c r="BB54" s="849"/>
      <c r="BC54" s="849"/>
      <c r="BD54" s="849"/>
      <c r="BE54" s="849"/>
      <c r="BF54" s="849"/>
      <c r="BG54" s="849"/>
      <c r="BH54" s="849"/>
      <c r="BI54" s="849"/>
      <c r="BJ54" s="849"/>
      <c r="BK54" s="849"/>
      <c r="BL54" s="849"/>
    </row>
    <row r="55" spans="1:64" x14ac:dyDescent="0.25">
      <c r="A55" s="849" t="s">
        <v>1762</v>
      </c>
      <c r="B55" s="849"/>
      <c r="C55" s="849" t="s">
        <v>1640</v>
      </c>
      <c r="D55" s="849"/>
      <c r="E55" s="849"/>
      <c r="F55" s="849"/>
      <c r="G55" s="849" t="s">
        <v>1724</v>
      </c>
      <c r="H55" s="849"/>
      <c r="I55" s="849"/>
      <c r="J55" s="849"/>
      <c r="K55" s="849"/>
      <c r="L55" s="849"/>
      <c r="M55" s="849" t="s">
        <v>2092</v>
      </c>
      <c r="N55" s="849"/>
      <c r="O55" s="849"/>
      <c r="P55" s="849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49"/>
      <c r="AE55" s="849"/>
      <c r="AF55" s="849"/>
      <c r="AG55" s="849"/>
      <c r="AH55" s="849"/>
      <c r="AI55" s="849"/>
      <c r="AJ55" s="849"/>
      <c r="AK55" s="849"/>
      <c r="AL55" s="849"/>
      <c r="AM55" s="849"/>
      <c r="AN55" s="849"/>
      <c r="AO55" s="849"/>
      <c r="AP55" s="849"/>
      <c r="AQ55" s="849"/>
      <c r="AR55" s="849"/>
      <c r="AS55" s="849"/>
      <c r="AT55" s="849"/>
      <c r="AU55" s="849"/>
      <c r="AV55" s="849"/>
      <c r="AW55" s="849" t="s">
        <v>2093</v>
      </c>
      <c r="AX55" s="849"/>
      <c r="AY55" s="849"/>
      <c r="AZ55" s="849"/>
      <c r="BA55" s="849"/>
      <c r="BB55" s="849"/>
      <c r="BC55" s="849"/>
      <c r="BD55" s="849"/>
      <c r="BE55" s="849"/>
      <c r="BF55" s="849"/>
      <c r="BG55" s="849"/>
      <c r="BH55" s="849"/>
      <c r="BI55" s="849"/>
      <c r="BJ55" s="849"/>
      <c r="BK55" s="849"/>
      <c r="BL55" s="849"/>
    </row>
    <row r="56" spans="1:64" x14ac:dyDescent="0.25">
      <c r="A56" s="849" t="s">
        <v>1765</v>
      </c>
      <c r="B56" s="849"/>
      <c r="C56" s="849" t="s">
        <v>1640</v>
      </c>
      <c r="D56" s="849"/>
      <c r="E56" s="849"/>
      <c r="F56" s="849"/>
      <c r="G56" s="849" t="s">
        <v>1724</v>
      </c>
      <c r="H56" s="849"/>
      <c r="I56" s="849"/>
      <c r="J56" s="849"/>
      <c r="K56" s="849"/>
      <c r="L56" s="849"/>
      <c r="M56" s="849" t="s">
        <v>2094</v>
      </c>
      <c r="N56" s="849"/>
      <c r="O56" s="849"/>
      <c r="P56" s="849"/>
      <c r="Q56" s="849"/>
      <c r="R56" s="849"/>
      <c r="S56" s="849"/>
      <c r="T56" s="849"/>
      <c r="U56" s="849"/>
      <c r="V56" s="849"/>
      <c r="W56" s="849"/>
      <c r="X56" s="849"/>
      <c r="Y56" s="849"/>
      <c r="Z56" s="849"/>
      <c r="AA56" s="849"/>
      <c r="AB56" s="849"/>
      <c r="AC56" s="849"/>
      <c r="AD56" s="849"/>
      <c r="AE56" s="849"/>
      <c r="AF56" s="849"/>
      <c r="AG56" s="849"/>
      <c r="AH56" s="849"/>
      <c r="AI56" s="849"/>
      <c r="AJ56" s="849"/>
      <c r="AK56" s="849"/>
      <c r="AL56" s="849"/>
      <c r="AM56" s="849"/>
      <c r="AN56" s="849"/>
      <c r="AO56" s="849"/>
      <c r="AP56" s="849"/>
      <c r="AQ56" s="849"/>
      <c r="AR56" s="849"/>
      <c r="AS56" s="849"/>
      <c r="AT56" s="849"/>
      <c r="AU56" s="849"/>
      <c r="AV56" s="849"/>
      <c r="AW56" s="849" t="s">
        <v>2095</v>
      </c>
      <c r="AX56" s="849"/>
      <c r="AY56" s="849"/>
      <c r="AZ56" s="849"/>
      <c r="BA56" s="849"/>
      <c r="BB56" s="849"/>
      <c r="BC56" s="849"/>
      <c r="BD56" s="849"/>
      <c r="BE56" s="849"/>
      <c r="BF56" s="849"/>
      <c r="BG56" s="849"/>
      <c r="BH56" s="849"/>
      <c r="BI56" s="849"/>
      <c r="BJ56" s="849"/>
      <c r="BK56" s="849"/>
      <c r="BL56" s="849"/>
    </row>
    <row r="57" spans="1:64" x14ac:dyDescent="0.25">
      <c r="A57" s="849" t="s">
        <v>1768</v>
      </c>
      <c r="B57" s="849"/>
      <c r="C57" s="849" t="s">
        <v>1640</v>
      </c>
      <c r="D57" s="849"/>
      <c r="E57" s="849"/>
      <c r="F57" s="849"/>
      <c r="G57" s="849" t="s">
        <v>1724</v>
      </c>
      <c r="H57" s="849"/>
      <c r="I57" s="849"/>
      <c r="J57" s="849"/>
      <c r="K57" s="849"/>
      <c r="L57" s="849"/>
      <c r="M57" s="849" t="s">
        <v>2096</v>
      </c>
      <c r="N57" s="849"/>
      <c r="O57" s="849"/>
      <c r="P57" s="849"/>
      <c r="Q57" s="849"/>
      <c r="R57" s="849"/>
      <c r="S57" s="849"/>
      <c r="T57" s="849"/>
      <c r="U57" s="849"/>
      <c r="V57" s="849"/>
      <c r="W57" s="849"/>
      <c r="X57" s="849"/>
      <c r="Y57" s="849"/>
      <c r="Z57" s="849"/>
      <c r="AA57" s="849"/>
      <c r="AB57" s="849"/>
      <c r="AC57" s="849"/>
      <c r="AD57" s="849"/>
      <c r="AE57" s="849"/>
      <c r="AF57" s="849"/>
      <c r="AG57" s="849"/>
      <c r="AH57" s="849"/>
      <c r="AI57" s="849"/>
      <c r="AJ57" s="849"/>
      <c r="AK57" s="849"/>
      <c r="AL57" s="849"/>
      <c r="AM57" s="849"/>
      <c r="AN57" s="849"/>
      <c r="AO57" s="849"/>
      <c r="AP57" s="849"/>
      <c r="AQ57" s="849"/>
      <c r="AR57" s="849"/>
      <c r="AS57" s="849"/>
      <c r="AT57" s="849"/>
      <c r="AU57" s="849"/>
      <c r="AV57" s="849"/>
      <c r="AW57" s="849" t="s">
        <v>2097</v>
      </c>
      <c r="AX57" s="849"/>
      <c r="AY57" s="849"/>
      <c r="AZ57" s="849"/>
      <c r="BA57" s="849"/>
      <c r="BB57" s="849"/>
      <c r="BC57" s="849"/>
      <c r="BD57" s="849"/>
      <c r="BE57" s="849"/>
      <c r="BF57" s="849"/>
      <c r="BG57" s="849"/>
      <c r="BH57" s="849"/>
      <c r="BI57" s="849"/>
      <c r="BJ57" s="849"/>
      <c r="BK57" s="849"/>
      <c r="BL57" s="849"/>
    </row>
    <row r="58" spans="1:64" x14ac:dyDescent="0.25">
      <c r="A58" s="849" t="s">
        <v>1771</v>
      </c>
      <c r="B58" s="849"/>
      <c r="C58" s="849" t="s">
        <v>1640</v>
      </c>
      <c r="D58" s="849"/>
      <c r="E58" s="849"/>
      <c r="F58" s="849"/>
      <c r="G58" s="849" t="s">
        <v>1724</v>
      </c>
      <c r="H58" s="849"/>
      <c r="I58" s="849"/>
      <c r="J58" s="849"/>
      <c r="K58" s="849"/>
      <c r="L58" s="849"/>
      <c r="M58" s="849" t="s">
        <v>2098</v>
      </c>
      <c r="N58" s="849"/>
      <c r="O58" s="849"/>
      <c r="P58" s="849"/>
      <c r="Q58" s="849"/>
      <c r="R58" s="849"/>
      <c r="S58" s="849"/>
      <c r="T58" s="849"/>
      <c r="U58" s="849"/>
      <c r="V58" s="849"/>
      <c r="W58" s="849"/>
      <c r="X58" s="849"/>
      <c r="Y58" s="849"/>
      <c r="Z58" s="849"/>
      <c r="AA58" s="849"/>
      <c r="AB58" s="849"/>
      <c r="AC58" s="849"/>
      <c r="AD58" s="849"/>
      <c r="AE58" s="849"/>
      <c r="AF58" s="849"/>
      <c r="AG58" s="849"/>
      <c r="AH58" s="849"/>
      <c r="AI58" s="849"/>
      <c r="AJ58" s="849"/>
      <c r="AK58" s="849"/>
      <c r="AL58" s="849"/>
      <c r="AM58" s="849"/>
      <c r="AN58" s="849"/>
      <c r="AO58" s="849"/>
      <c r="AP58" s="849"/>
      <c r="AQ58" s="849"/>
      <c r="AR58" s="849"/>
      <c r="AS58" s="849"/>
      <c r="AT58" s="849"/>
      <c r="AU58" s="849"/>
      <c r="AV58" s="849"/>
      <c r="AW58" s="849" t="s">
        <v>2099</v>
      </c>
      <c r="AX58" s="849"/>
      <c r="AY58" s="849"/>
      <c r="AZ58" s="849"/>
      <c r="BA58" s="849"/>
      <c r="BB58" s="849"/>
      <c r="BC58" s="849"/>
      <c r="BD58" s="849"/>
      <c r="BE58" s="849"/>
      <c r="BF58" s="849"/>
      <c r="BG58" s="849"/>
      <c r="BH58" s="849"/>
      <c r="BI58" s="849"/>
      <c r="BJ58" s="849"/>
      <c r="BK58" s="849"/>
      <c r="BL58" s="849"/>
    </row>
    <row r="59" spans="1:64" x14ac:dyDescent="0.25">
      <c r="A59" s="849" t="s">
        <v>1774</v>
      </c>
      <c r="B59" s="849"/>
      <c r="C59" s="849" t="s">
        <v>1640</v>
      </c>
      <c r="D59" s="849"/>
      <c r="E59" s="849"/>
      <c r="F59" s="849"/>
      <c r="G59" s="849" t="s">
        <v>1724</v>
      </c>
      <c r="H59" s="849"/>
      <c r="I59" s="849"/>
      <c r="J59" s="849"/>
      <c r="K59" s="849"/>
      <c r="L59" s="849"/>
      <c r="M59" s="849" t="s">
        <v>2100</v>
      </c>
      <c r="N59" s="849"/>
      <c r="O59" s="849"/>
      <c r="P59" s="849"/>
      <c r="Q59" s="849"/>
      <c r="R59" s="849"/>
      <c r="S59" s="849"/>
      <c r="T59" s="849"/>
      <c r="U59" s="849"/>
      <c r="V59" s="849"/>
      <c r="W59" s="849"/>
      <c r="X59" s="849"/>
      <c r="Y59" s="849"/>
      <c r="Z59" s="849"/>
      <c r="AA59" s="849"/>
      <c r="AB59" s="849"/>
      <c r="AC59" s="849"/>
      <c r="AD59" s="849"/>
      <c r="AE59" s="849"/>
      <c r="AF59" s="849"/>
      <c r="AG59" s="849"/>
      <c r="AH59" s="849"/>
      <c r="AI59" s="849"/>
      <c r="AJ59" s="849"/>
      <c r="AK59" s="849"/>
      <c r="AL59" s="849"/>
      <c r="AM59" s="849"/>
      <c r="AN59" s="849"/>
      <c r="AO59" s="849"/>
      <c r="AP59" s="849"/>
      <c r="AQ59" s="849"/>
      <c r="AR59" s="849"/>
      <c r="AS59" s="849"/>
      <c r="AT59" s="849"/>
      <c r="AU59" s="849"/>
      <c r="AV59" s="849"/>
      <c r="AW59" s="849" t="s">
        <v>2101</v>
      </c>
      <c r="AX59" s="849"/>
      <c r="AY59" s="849"/>
      <c r="AZ59" s="849"/>
      <c r="BA59" s="849"/>
      <c r="BB59" s="849"/>
      <c r="BC59" s="849"/>
      <c r="BD59" s="849"/>
      <c r="BE59" s="849"/>
      <c r="BF59" s="849"/>
      <c r="BG59" s="849"/>
      <c r="BH59" s="849"/>
      <c r="BI59" s="849"/>
      <c r="BJ59" s="849"/>
      <c r="BK59" s="849"/>
      <c r="BL59" s="849"/>
    </row>
    <row r="60" spans="1:64" x14ac:dyDescent="0.25">
      <c r="A60" s="860" t="s">
        <v>1978</v>
      </c>
      <c r="B60" s="860"/>
      <c r="C60" s="860" t="s">
        <v>1979</v>
      </c>
      <c r="D60" s="860"/>
      <c r="E60" s="860"/>
      <c r="F60" s="860"/>
      <c r="G60" s="860" t="s">
        <v>1980</v>
      </c>
      <c r="H60" s="860"/>
      <c r="I60" s="860"/>
      <c r="J60" s="860"/>
      <c r="K60" s="860"/>
      <c r="L60" s="860"/>
      <c r="M60" s="860" t="s">
        <v>1981</v>
      </c>
      <c r="N60" s="860"/>
      <c r="O60" s="860"/>
      <c r="P60" s="860"/>
      <c r="Q60" s="860"/>
      <c r="R60" s="860"/>
      <c r="S60" s="860"/>
      <c r="T60" s="860"/>
      <c r="U60" s="860"/>
      <c r="V60" s="860"/>
      <c r="W60" s="860"/>
      <c r="X60" s="860"/>
      <c r="Y60" s="860"/>
      <c r="Z60" s="860"/>
      <c r="AA60" s="860"/>
      <c r="AB60" s="860"/>
      <c r="AC60" s="860"/>
      <c r="AD60" s="860"/>
      <c r="AE60" s="860"/>
      <c r="AF60" s="860"/>
      <c r="AG60" s="860"/>
      <c r="AH60" s="860"/>
      <c r="AI60" s="860"/>
      <c r="AJ60" s="860"/>
      <c r="AK60" s="860"/>
      <c r="AL60" s="860"/>
      <c r="AM60" s="860"/>
      <c r="AN60" s="860"/>
      <c r="AO60" s="860"/>
      <c r="AP60" s="860"/>
      <c r="AQ60" s="860"/>
      <c r="AR60" s="860"/>
      <c r="AS60" s="860"/>
      <c r="AT60" s="860"/>
      <c r="AU60" s="860"/>
      <c r="AV60" s="860"/>
      <c r="AW60" s="860" t="s">
        <v>1982</v>
      </c>
      <c r="AX60" s="860"/>
      <c r="AY60" s="860"/>
      <c r="AZ60" s="860"/>
      <c r="BA60" s="860"/>
      <c r="BB60" s="860"/>
      <c r="BC60" s="860"/>
      <c r="BD60" s="860"/>
      <c r="BE60" s="860"/>
      <c r="BF60" s="860"/>
      <c r="BG60" s="860"/>
      <c r="BH60" s="860"/>
      <c r="BI60" s="860"/>
      <c r="BJ60" s="860"/>
      <c r="BK60" s="860"/>
      <c r="BL60" s="860"/>
    </row>
    <row r="61" spans="1:64" x14ac:dyDescent="0.25">
      <c r="A61" s="855">
        <v>56</v>
      </c>
      <c r="B61" s="855"/>
      <c r="C61" s="848">
        <v>2020</v>
      </c>
      <c r="D61" s="848"/>
      <c r="E61" s="848"/>
      <c r="F61" s="848"/>
      <c r="G61" s="848" t="s">
        <v>1524</v>
      </c>
      <c r="H61" s="848"/>
      <c r="I61" s="848"/>
      <c r="J61" s="848"/>
      <c r="K61" s="848"/>
      <c r="L61" s="848"/>
      <c r="M61" s="848" t="s">
        <v>2102</v>
      </c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8"/>
      <c r="Z61" s="848"/>
      <c r="AA61" s="848"/>
      <c r="AB61" s="848"/>
      <c r="AC61" s="848"/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 t="s">
        <v>2103</v>
      </c>
      <c r="AX61" s="848"/>
      <c r="AY61" s="848"/>
      <c r="AZ61" s="848"/>
      <c r="BA61" s="848"/>
      <c r="BB61" s="848"/>
      <c r="BC61" s="848"/>
      <c r="BD61" s="848"/>
      <c r="BE61" s="848"/>
      <c r="BF61" s="848"/>
      <c r="BG61" s="848"/>
      <c r="BH61" s="848"/>
      <c r="BI61" s="848"/>
      <c r="BJ61" s="848"/>
      <c r="BK61" s="848"/>
      <c r="BL61" s="848"/>
    </row>
    <row r="62" spans="1:64" x14ac:dyDescent="0.25">
      <c r="A62" s="849" t="s">
        <v>1780</v>
      </c>
      <c r="B62" s="849"/>
      <c r="C62" s="849" t="s">
        <v>1858</v>
      </c>
      <c r="D62" s="849"/>
      <c r="E62" s="849"/>
      <c r="F62" s="849"/>
      <c r="G62" s="849" t="s">
        <v>1641</v>
      </c>
      <c r="H62" s="849"/>
      <c r="I62" s="849"/>
      <c r="J62" s="849"/>
      <c r="K62" s="849"/>
      <c r="L62" s="849"/>
      <c r="M62" s="848" t="s">
        <v>2104</v>
      </c>
      <c r="N62" s="848"/>
      <c r="O62" s="848"/>
      <c r="P62" s="848"/>
      <c r="Q62" s="848"/>
      <c r="R62" s="848"/>
      <c r="S62" s="848"/>
      <c r="T62" s="848"/>
      <c r="U62" s="848"/>
      <c r="V62" s="848"/>
      <c r="W62" s="848"/>
      <c r="X62" s="848"/>
      <c r="Y62" s="848"/>
      <c r="Z62" s="848"/>
      <c r="AA62" s="848"/>
      <c r="AB62" s="848"/>
      <c r="AC62" s="848"/>
      <c r="AD62" s="848"/>
      <c r="AE62" s="848"/>
      <c r="AF62" s="848"/>
      <c r="AG62" s="848"/>
      <c r="AH62" s="848"/>
      <c r="AI62" s="848"/>
      <c r="AJ62" s="848"/>
      <c r="AK62" s="848"/>
      <c r="AL62" s="848"/>
      <c r="AM62" s="848"/>
      <c r="AN62" s="848"/>
      <c r="AO62" s="848"/>
      <c r="AP62" s="848"/>
      <c r="AQ62" s="848"/>
      <c r="AR62" s="848"/>
      <c r="AS62" s="848"/>
      <c r="AT62" s="848"/>
      <c r="AU62" s="848"/>
      <c r="AV62" s="848"/>
      <c r="AW62" s="849" t="s">
        <v>2105</v>
      </c>
      <c r="AX62" s="849"/>
      <c r="AY62" s="849"/>
      <c r="AZ62" s="849"/>
      <c r="BA62" s="849"/>
      <c r="BB62" s="849"/>
      <c r="BC62" s="849"/>
      <c r="BD62" s="849"/>
      <c r="BE62" s="849"/>
      <c r="BF62" s="849"/>
      <c r="BG62" s="849"/>
      <c r="BH62" s="849"/>
      <c r="BI62" s="849"/>
      <c r="BJ62" s="849"/>
      <c r="BK62" s="849"/>
      <c r="BL62" s="849"/>
    </row>
    <row r="63" spans="1:64" x14ac:dyDescent="0.25">
      <c r="A63" s="855">
        <v>58</v>
      </c>
      <c r="B63" s="855"/>
      <c r="C63" s="848">
        <v>2021</v>
      </c>
      <c r="D63" s="848"/>
      <c r="E63" s="848"/>
      <c r="F63" s="848"/>
      <c r="G63" s="848" t="s">
        <v>1519</v>
      </c>
      <c r="H63" s="848"/>
      <c r="I63" s="848"/>
      <c r="J63" s="848"/>
      <c r="K63" s="848"/>
      <c r="L63" s="848"/>
      <c r="M63" s="848" t="s">
        <v>2106</v>
      </c>
      <c r="N63" s="848"/>
      <c r="O63" s="848"/>
      <c r="P63" s="848"/>
      <c r="Q63" s="848"/>
      <c r="R63" s="848"/>
      <c r="S63" s="848"/>
      <c r="T63" s="848"/>
      <c r="U63" s="848"/>
      <c r="V63" s="848"/>
      <c r="W63" s="848"/>
      <c r="X63" s="848"/>
      <c r="Y63" s="848"/>
      <c r="Z63" s="848"/>
      <c r="AA63" s="848"/>
      <c r="AB63" s="848"/>
      <c r="AC63" s="848"/>
      <c r="AD63" s="848"/>
      <c r="AE63" s="848"/>
      <c r="AF63" s="848"/>
      <c r="AG63" s="848"/>
      <c r="AH63" s="848"/>
      <c r="AI63" s="848"/>
      <c r="AJ63" s="848"/>
      <c r="AK63" s="848"/>
      <c r="AL63" s="848"/>
      <c r="AM63" s="848"/>
      <c r="AN63" s="848"/>
      <c r="AO63" s="848"/>
      <c r="AP63" s="848"/>
      <c r="AQ63" s="848"/>
      <c r="AR63" s="848"/>
      <c r="AS63" s="848"/>
      <c r="AT63" s="848"/>
      <c r="AU63" s="848"/>
      <c r="AV63" s="848"/>
      <c r="AW63" s="848" t="s">
        <v>2107</v>
      </c>
      <c r="AX63" s="848"/>
      <c r="AY63" s="848"/>
      <c r="AZ63" s="848"/>
      <c r="BA63" s="848"/>
      <c r="BB63" s="848"/>
      <c r="BC63" s="848"/>
      <c r="BD63" s="848"/>
      <c r="BE63" s="848"/>
      <c r="BF63" s="848"/>
      <c r="BG63" s="848"/>
      <c r="BH63" s="848"/>
      <c r="BI63" s="848"/>
      <c r="BJ63" s="848"/>
      <c r="BK63" s="848"/>
      <c r="BL63" s="848"/>
    </row>
    <row r="64" spans="1:64" x14ac:dyDescent="0.25">
      <c r="A64" s="849" t="s">
        <v>2108</v>
      </c>
      <c r="B64" s="849"/>
      <c r="C64" s="849" t="s">
        <v>1858</v>
      </c>
      <c r="D64" s="849"/>
      <c r="E64" s="849"/>
      <c r="F64" s="849"/>
      <c r="G64" s="848" t="s">
        <v>2056</v>
      </c>
      <c r="H64" s="848"/>
      <c r="I64" s="848"/>
      <c r="J64" s="848"/>
      <c r="K64" s="848"/>
      <c r="L64" s="848"/>
      <c r="M64" s="849" t="s">
        <v>2109</v>
      </c>
      <c r="N64" s="849"/>
      <c r="O64" s="849"/>
      <c r="P64" s="849"/>
      <c r="Q64" s="849"/>
      <c r="R64" s="849"/>
      <c r="S64" s="849"/>
      <c r="T64" s="849"/>
      <c r="U64" s="849"/>
      <c r="V64" s="849"/>
      <c r="W64" s="849"/>
      <c r="X64" s="849"/>
      <c r="Y64" s="849"/>
      <c r="Z64" s="849"/>
      <c r="AA64" s="849"/>
      <c r="AB64" s="849"/>
      <c r="AC64" s="849"/>
      <c r="AD64" s="849"/>
      <c r="AE64" s="849"/>
      <c r="AF64" s="849"/>
      <c r="AG64" s="849"/>
      <c r="AH64" s="849"/>
      <c r="AI64" s="849"/>
      <c r="AJ64" s="849"/>
      <c r="AK64" s="849"/>
      <c r="AL64" s="849"/>
      <c r="AM64" s="849"/>
      <c r="AN64" s="849"/>
      <c r="AO64" s="849"/>
      <c r="AP64" s="849"/>
      <c r="AQ64" s="849"/>
      <c r="AR64" s="849"/>
      <c r="AS64" s="849"/>
      <c r="AT64" s="849"/>
      <c r="AU64" s="849"/>
      <c r="AV64" s="849"/>
      <c r="AW64" s="849" t="s">
        <v>2110</v>
      </c>
      <c r="AX64" s="849"/>
      <c r="AY64" s="849"/>
      <c r="AZ64" s="849"/>
      <c r="BA64" s="849"/>
      <c r="BB64" s="849"/>
      <c r="BC64" s="849"/>
      <c r="BD64" s="849"/>
      <c r="BE64" s="849"/>
      <c r="BF64" s="849"/>
      <c r="BG64" s="849"/>
      <c r="BH64" s="849"/>
      <c r="BI64" s="849"/>
      <c r="BJ64" s="849"/>
      <c r="BK64" s="849"/>
      <c r="BL64" s="849"/>
    </row>
    <row r="65" spans="1:64" x14ac:dyDescent="0.25">
      <c r="A65" s="855">
        <v>60</v>
      </c>
      <c r="B65" s="855"/>
      <c r="C65" s="848">
        <v>2021</v>
      </c>
      <c r="D65" s="848"/>
      <c r="E65" s="848"/>
      <c r="F65" s="848"/>
      <c r="G65" s="848" t="s">
        <v>1519</v>
      </c>
      <c r="H65" s="848"/>
      <c r="I65" s="848"/>
      <c r="J65" s="848"/>
      <c r="K65" s="848"/>
      <c r="L65" s="848"/>
      <c r="M65" s="849" t="s">
        <v>2111</v>
      </c>
      <c r="N65" s="849"/>
      <c r="O65" s="849"/>
      <c r="P65" s="849"/>
      <c r="Q65" s="849"/>
      <c r="R65" s="849"/>
      <c r="S65" s="849"/>
      <c r="T65" s="849"/>
      <c r="U65" s="849"/>
      <c r="V65" s="849"/>
      <c r="W65" s="849"/>
      <c r="X65" s="849"/>
      <c r="Y65" s="849"/>
      <c r="Z65" s="849"/>
      <c r="AA65" s="849"/>
      <c r="AB65" s="849"/>
      <c r="AC65" s="849"/>
      <c r="AD65" s="849"/>
      <c r="AE65" s="849"/>
      <c r="AF65" s="849"/>
      <c r="AG65" s="849"/>
      <c r="AH65" s="849"/>
      <c r="AI65" s="849"/>
      <c r="AJ65" s="849"/>
      <c r="AK65" s="849"/>
      <c r="AL65" s="849"/>
      <c r="AM65" s="849"/>
      <c r="AN65" s="849"/>
      <c r="AO65" s="849"/>
      <c r="AP65" s="849"/>
      <c r="AQ65" s="849"/>
      <c r="AR65" s="849"/>
      <c r="AS65" s="849"/>
      <c r="AT65" s="849"/>
      <c r="AU65" s="849"/>
      <c r="AV65" s="849"/>
      <c r="AW65" s="848" t="s">
        <v>2112</v>
      </c>
      <c r="AX65" s="848"/>
      <c r="AY65" s="848"/>
      <c r="AZ65" s="848"/>
      <c r="BA65" s="848"/>
      <c r="BB65" s="848"/>
      <c r="BC65" s="848"/>
      <c r="BD65" s="848"/>
      <c r="BE65" s="848"/>
      <c r="BF65" s="848"/>
      <c r="BG65" s="848"/>
      <c r="BH65" s="848"/>
      <c r="BI65" s="848"/>
      <c r="BJ65" s="848"/>
      <c r="BK65" s="848"/>
      <c r="BL65" s="848"/>
    </row>
    <row r="66" spans="1:64" x14ac:dyDescent="0.25">
      <c r="A66" s="855">
        <v>61</v>
      </c>
      <c r="B66" s="855"/>
      <c r="C66" s="848">
        <v>2021</v>
      </c>
      <c r="D66" s="848"/>
      <c r="E66" s="848"/>
      <c r="F66" s="848"/>
      <c r="G66" s="848" t="s">
        <v>1519</v>
      </c>
      <c r="H66" s="848"/>
      <c r="I66" s="848"/>
      <c r="J66" s="848"/>
      <c r="K66" s="848"/>
      <c r="L66" s="848"/>
      <c r="M66" s="849" t="s">
        <v>2113</v>
      </c>
      <c r="N66" s="849"/>
      <c r="O66" s="849"/>
      <c r="P66" s="849"/>
      <c r="Q66" s="849"/>
      <c r="R66" s="849"/>
      <c r="S66" s="849"/>
      <c r="T66" s="849"/>
      <c r="U66" s="849"/>
      <c r="V66" s="849"/>
      <c r="W66" s="849"/>
      <c r="X66" s="849"/>
      <c r="Y66" s="849"/>
      <c r="Z66" s="849"/>
      <c r="AA66" s="849"/>
      <c r="AB66" s="849"/>
      <c r="AC66" s="849"/>
      <c r="AD66" s="849"/>
      <c r="AE66" s="849"/>
      <c r="AF66" s="849"/>
      <c r="AG66" s="849"/>
      <c r="AH66" s="849"/>
      <c r="AI66" s="849"/>
      <c r="AJ66" s="849"/>
      <c r="AK66" s="849"/>
      <c r="AL66" s="849"/>
      <c r="AM66" s="849"/>
      <c r="AN66" s="849"/>
      <c r="AO66" s="849"/>
      <c r="AP66" s="849"/>
      <c r="AQ66" s="849"/>
      <c r="AR66" s="849"/>
      <c r="AS66" s="849"/>
      <c r="AT66" s="849"/>
      <c r="AU66" s="849"/>
      <c r="AV66" s="849"/>
      <c r="AW66" s="848" t="s">
        <v>2114</v>
      </c>
      <c r="AX66" s="848"/>
      <c r="AY66" s="848"/>
      <c r="AZ66" s="848"/>
      <c r="BA66" s="848"/>
      <c r="BB66" s="848"/>
      <c r="BC66" s="848"/>
      <c r="BD66" s="848"/>
      <c r="BE66" s="848"/>
      <c r="BF66" s="848"/>
      <c r="BG66" s="848"/>
      <c r="BH66" s="848"/>
      <c r="BI66" s="848"/>
      <c r="BJ66" s="848"/>
      <c r="BK66" s="848"/>
      <c r="BL66" s="848"/>
    </row>
    <row r="67" spans="1:64" x14ac:dyDescent="0.25">
      <c r="A67" s="855">
        <v>62</v>
      </c>
      <c r="B67" s="855"/>
      <c r="C67" s="848">
        <v>2021</v>
      </c>
      <c r="D67" s="848"/>
      <c r="E67" s="848"/>
      <c r="F67" s="848"/>
      <c r="G67" s="848" t="s">
        <v>1528</v>
      </c>
      <c r="H67" s="848"/>
      <c r="I67" s="848"/>
      <c r="J67" s="848"/>
      <c r="K67" s="848"/>
      <c r="L67" s="848"/>
      <c r="M67" s="849" t="s">
        <v>2115</v>
      </c>
      <c r="N67" s="849"/>
      <c r="O67" s="849"/>
      <c r="P67" s="849"/>
      <c r="Q67" s="849"/>
      <c r="R67" s="849"/>
      <c r="S67" s="849"/>
      <c r="T67" s="849"/>
      <c r="U67" s="849"/>
      <c r="V67" s="849"/>
      <c r="W67" s="849"/>
      <c r="X67" s="849"/>
      <c r="Y67" s="849"/>
      <c r="Z67" s="849"/>
      <c r="AA67" s="849"/>
      <c r="AB67" s="849"/>
      <c r="AC67" s="849"/>
      <c r="AD67" s="849"/>
      <c r="AE67" s="849"/>
      <c r="AF67" s="849"/>
      <c r="AG67" s="849"/>
      <c r="AH67" s="849"/>
      <c r="AI67" s="849"/>
      <c r="AJ67" s="849"/>
      <c r="AK67" s="849"/>
      <c r="AL67" s="849"/>
      <c r="AM67" s="849"/>
      <c r="AN67" s="849"/>
      <c r="AO67" s="849"/>
      <c r="AP67" s="849"/>
      <c r="AQ67" s="849"/>
      <c r="AR67" s="849"/>
      <c r="AS67" s="849"/>
      <c r="AT67" s="849"/>
      <c r="AU67" s="849"/>
      <c r="AV67" s="849"/>
      <c r="AW67" s="848" t="s">
        <v>2116</v>
      </c>
      <c r="AX67" s="848"/>
      <c r="AY67" s="848"/>
      <c r="AZ67" s="848"/>
      <c r="BA67" s="848"/>
      <c r="BB67" s="848"/>
      <c r="BC67" s="848"/>
      <c r="BD67" s="848"/>
      <c r="BE67" s="848"/>
      <c r="BF67" s="848"/>
      <c r="BG67" s="848"/>
      <c r="BH67" s="848"/>
      <c r="BI67" s="848"/>
      <c r="BJ67" s="848"/>
      <c r="BK67" s="848"/>
      <c r="BL67" s="848"/>
    </row>
    <row r="68" spans="1:64" x14ac:dyDescent="0.25">
      <c r="A68" s="849" t="s">
        <v>2117</v>
      </c>
      <c r="B68" s="849"/>
      <c r="C68" s="849" t="s">
        <v>1858</v>
      </c>
      <c r="D68" s="849"/>
      <c r="E68" s="849"/>
      <c r="F68" s="849"/>
      <c r="G68" s="849" t="s">
        <v>1808</v>
      </c>
      <c r="H68" s="849"/>
      <c r="I68" s="849"/>
      <c r="J68" s="849"/>
      <c r="K68" s="849"/>
      <c r="L68" s="849"/>
      <c r="M68" s="849" t="s">
        <v>2118</v>
      </c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849"/>
      <c r="AL68" s="849"/>
      <c r="AM68" s="849"/>
      <c r="AN68" s="849"/>
      <c r="AO68" s="849"/>
      <c r="AP68" s="849"/>
      <c r="AQ68" s="849"/>
      <c r="AR68" s="849"/>
      <c r="AS68" s="849"/>
      <c r="AT68" s="849"/>
      <c r="AU68" s="849"/>
      <c r="AV68" s="849"/>
      <c r="AW68" s="849" t="s">
        <v>2119</v>
      </c>
      <c r="AX68" s="849"/>
      <c r="AY68" s="849"/>
      <c r="AZ68" s="849"/>
      <c r="BA68" s="849"/>
      <c r="BB68" s="849"/>
      <c r="BC68" s="849"/>
      <c r="BD68" s="849"/>
      <c r="BE68" s="849"/>
      <c r="BF68" s="849"/>
      <c r="BG68" s="849"/>
      <c r="BH68" s="849"/>
      <c r="BI68" s="849"/>
      <c r="BJ68" s="849"/>
      <c r="BK68" s="849"/>
      <c r="BL68" s="849"/>
    </row>
    <row r="69" spans="1:64" x14ac:dyDescent="0.25">
      <c r="A69" s="855">
        <v>64</v>
      </c>
      <c r="B69" s="855"/>
      <c r="C69" s="848">
        <v>2021</v>
      </c>
      <c r="D69" s="848"/>
      <c r="E69" s="848"/>
      <c r="F69" s="848"/>
      <c r="G69" s="848" t="s">
        <v>1528</v>
      </c>
      <c r="H69" s="848"/>
      <c r="I69" s="848"/>
      <c r="J69" s="848"/>
      <c r="K69" s="848"/>
      <c r="L69" s="848"/>
      <c r="M69" s="849" t="s">
        <v>2120</v>
      </c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  <c r="AT69" s="849"/>
      <c r="AU69" s="849"/>
      <c r="AV69" s="849"/>
      <c r="AW69" s="848" t="s">
        <v>2121</v>
      </c>
      <c r="AX69" s="848"/>
      <c r="AY69" s="848"/>
      <c r="AZ69" s="848"/>
      <c r="BA69" s="848"/>
      <c r="BB69" s="848"/>
      <c r="BC69" s="848"/>
      <c r="BD69" s="848"/>
      <c r="BE69" s="848"/>
      <c r="BF69" s="848"/>
      <c r="BG69" s="848"/>
      <c r="BH69" s="848"/>
      <c r="BI69" s="848"/>
      <c r="BJ69" s="848"/>
      <c r="BK69" s="848"/>
      <c r="BL69" s="848"/>
    </row>
    <row r="70" spans="1:64" x14ac:dyDescent="0.25">
      <c r="A70" s="849" t="s">
        <v>2122</v>
      </c>
      <c r="B70" s="849"/>
      <c r="C70" s="849" t="s">
        <v>1858</v>
      </c>
      <c r="D70" s="849"/>
      <c r="E70" s="849"/>
      <c r="F70" s="849"/>
      <c r="G70" s="849" t="s">
        <v>1808</v>
      </c>
      <c r="H70" s="849"/>
      <c r="I70" s="849"/>
      <c r="J70" s="849"/>
      <c r="K70" s="849"/>
      <c r="L70" s="849"/>
      <c r="M70" s="849" t="s">
        <v>2123</v>
      </c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849"/>
      <c r="AL70" s="849"/>
      <c r="AM70" s="849"/>
      <c r="AN70" s="849"/>
      <c r="AO70" s="849"/>
      <c r="AP70" s="849"/>
      <c r="AQ70" s="849"/>
      <c r="AR70" s="849"/>
      <c r="AS70" s="849"/>
      <c r="AT70" s="849"/>
      <c r="AU70" s="849"/>
      <c r="AV70" s="849"/>
      <c r="AW70" s="849" t="s">
        <v>2124</v>
      </c>
      <c r="AX70" s="849"/>
      <c r="AY70" s="849"/>
      <c r="AZ70" s="849"/>
      <c r="BA70" s="849"/>
      <c r="BB70" s="849"/>
      <c r="BC70" s="849"/>
      <c r="BD70" s="849"/>
      <c r="BE70" s="849"/>
      <c r="BF70" s="849"/>
      <c r="BG70" s="849"/>
      <c r="BH70" s="849"/>
      <c r="BI70" s="849"/>
      <c r="BJ70" s="849"/>
      <c r="BK70" s="849"/>
      <c r="BL70" s="849"/>
    </row>
    <row r="71" spans="1:64" x14ac:dyDescent="0.25">
      <c r="A71" s="850" t="s">
        <v>15</v>
      </c>
      <c r="B71" s="850"/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C71" s="850"/>
      <c r="AD71" s="850"/>
      <c r="AE71" s="850"/>
      <c r="AF71" s="850"/>
      <c r="AG71" s="850"/>
      <c r="AH71" s="850"/>
      <c r="AI71" s="850"/>
      <c r="AJ71" s="850"/>
      <c r="AK71" s="850"/>
      <c r="AL71" s="850"/>
      <c r="AM71" s="850"/>
      <c r="AN71" s="850"/>
      <c r="AO71" s="850"/>
      <c r="AP71" s="850"/>
      <c r="AQ71" s="850"/>
      <c r="AR71" s="850"/>
      <c r="AS71" s="850"/>
      <c r="AT71" s="850"/>
      <c r="AU71" s="850"/>
      <c r="AV71" s="850"/>
      <c r="AW71" s="848" t="s">
        <v>2125</v>
      </c>
      <c r="AX71" s="848"/>
      <c r="AY71" s="848"/>
      <c r="AZ71" s="848"/>
      <c r="BA71" s="848"/>
      <c r="BB71" s="848"/>
      <c r="BC71" s="848"/>
      <c r="BD71" s="848"/>
      <c r="BE71" s="848"/>
      <c r="BF71" s="848"/>
      <c r="BG71" s="848"/>
      <c r="BH71" s="848"/>
      <c r="BI71" s="848"/>
      <c r="BJ71" s="848"/>
      <c r="BK71" s="848"/>
      <c r="BL71" s="848"/>
    </row>
  </sheetData>
  <mergeCells count="352">
    <mergeCell ref="A71:AV71"/>
    <mergeCell ref="AW71:BL71"/>
    <mergeCell ref="A69:B69"/>
    <mergeCell ref="C69:F69"/>
    <mergeCell ref="G69:L69"/>
    <mergeCell ref="M69:AV69"/>
    <mergeCell ref="AW69:BL69"/>
    <mergeCell ref="A70:B70"/>
    <mergeCell ref="C70:F70"/>
    <mergeCell ref="G70:L70"/>
    <mergeCell ref="M70:AV70"/>
    <mergeCell ref="AW70:BL70"/>
    <mergeCell ref="A67:B67"/>
    <mergeCell ref="C67:F67"/>
    <mergeCell ref="G67:L67"/>
    <mergeCell ref="M67:AV67"/>
    <mergeCell ref="AW67:BL67"/>
    <mergeCell ref="A68:B68"/>
    <mergeCell ref="C68:F68"/>
    <mergeCell ref="G68:L68"/>
    <mergeCell ref="M68:AV68"/>
    <mergeCell ref="AW68:BL68"/>
    <mergeCell ref="A65:B65"/>
    <mergeCell ref="C65:F65"/>
    <mergeCell ref="G65:L65"/>
    <mergeCell ref="M65:AV65"/>
    <mergeCell ref="AW65:BL65"/>
    <mergeCell ref="A66:B66"/>
    <mergeCell ref="C66:F66"/>
    <mergeCell ref="G66:L66"/>
    <mergeCell ref="M66:AV66"/>
    <mergeCell ref="AW66:BL66"/>
    <mergeCell ref="A63:B63"/>
    <mergeCell ref="C63:F63"/>
    <mergeCell ref="G63:L63"/>
    <mergeCell ref="M63:AV63"/>
    <mergeCell ref="AW63:BL63"/>
    <mergeCell ref="A64:B64"/>
    <mergeCell ref="C64:F64"/>
    <mergeCell ref="G64:L64"/>
    <mergeCell ref="M64:AV64"/>
    <mergeCell ref="AW64:BL64"/>
    <mergeCell ref="A61:B61"/>
    <mergeCell ref="C61:F61"/>
    <mergeCell ref="G61:L61"/>
    <mergeCell ref="M61:AV61"/>
    <mergeCell ref="AW61:BL61"/>
    <mergeCell ref="A62:B62"/>
    <mergeCell ref="C62:F62"/>
    <mergeCell ref="G62:L62"/>
    <mergeCell ref="M62:AV62"/>
    <mergeCell ref="AW62:BL62"/>
    <mergeCell ref="A59:B59"/>
    <mergeCell ref="C59:F59"/>
    <mergeCell ref="G59:L59"/>
    <mergeCell ref="M59:AV59"/>
    <mergeCell ref="AW59:BL59"/>
    <mergeCell ref="A60:B60"/>
    <mergeCell ref="C60:F60"/>
    <mergeCell ref="G60:L60"/>
    <mergeCell ref="M60:AV60"/>
    <mergeCell ref="AW60:BL60"/>
    <mergeCell ref="A57:B57"/>
    <mergeCell ref="C57:F57"/>
    <mergeCell ref="G57:L57"/>
    <mergeCell ref="M57:AV57"/>
    <mergeCell ref="AW57:BL57"/>
    <mergeCell ref="A58:B58"/>
    <mergeCell ref="C58:F58"/>
    <mergeCell ref="G58:L58"/>
    <mergeCell ref="M58:AV58"/>
    <mergeCell ref="AW58:BL58"/>
    <mergeCell ref="A55:B55"/>
    <mergeCell ref="C55:F55"/>
    <mergeCell ref="G55:L55"/>
    <mergeCell ref="M55:AV55"/>
    <mergeCell ref="AW55:BL55"/>
    <mergeCell ref="A56:B56"/>
    <mergeCell ref="C56:F56"/>
    <mergeCell ref="G56:L56"/>
    <mergeCell ref="M56:AV56"/>
    <mergeCell ref="AW56:BL56"/>
    <mergeCell ref="A53:B53"/>
    <mergeCell ref="C53:F53"/>
    <mergeCell ref="G53:L53"/>
    <mergeCell ref="M53:AV53"/>
    <mergeCell ref="AW53:BL53"/>
    <mergeCell ref="A54:B54"/>
    <mergeCell ref="C54:F54"/>
    <mergeCell ref="G54:L54"/>
    <mergeCell ref="M54:AV54"/>
    <mergeCell ref="AW54:BL54"/>
    <mergeCell ref="A51:B51"/>
    <mergeCell ref="C51:F51"/>
    <mergeCell ref="G51:L51"/>
    <mergeCell ref="M51:AV51"/>
    <mergeCell ref="AW51:BL51"/>
    <mergeCell ref="A52:B52"/>
    <mergeCell ref="C52:F52"/>
    <mergeCell ref="G52:L52"/>
    <mergeCell ref="M52:AV52"/>
    <mergeCell ref="AW52:BL52"/>
    <mergeCell ref="A49:B49"/>
    <mergeCell ref="C49:F49"/>
    <mergeCell ref="G49:L49"/>
    <mergeCell ref="M49:AV49"/>
    <mergeCell ref="AW49:BL49"/>
    <mergeCell ref="A50:B50"/>
    <mergeCell ref="C50:F50"/>
    <mergeCell ref="G50:L50"/>
    <mergeCell ref="M50:AV50"/>
    <mergeCell ref="AW50:BL50"/>
    <mergeCell ref="A47:B47"/>
    <mergeCell ref="C47:F47"/>
    <mergeCell ref="G47:L47"/>
    <mergeCell ref="M47:AV47"/>
    <mergeCell ref="AW47:BL47"/>
    <mergeCell ref="A48:B48"/>
    <mergeCell ref="C48:F48"/>
    <mergeCell ref="G48:L48"/>
    <mergeCell ref="M48:AV48"/>
    <mergeCell ref="AW48:BL48"/>
    <mergeCell ref="A45:B45"/>
    <mergeCell ref="C45:F45"/>
    <mergeCell ref="G45:L45"/>
    <mergeCell ref="M45:AV45"/>
    <mergeCell ref="AW45:BL45"/>
    <mergeCell ref="A46:B46"/>
    <mergeCell ref="C46:F46"/>
    <mergeCell ref="G46:L46"/>
    <mergeCell ref="M46:AV46"/>
    <mergeCell ref="AW46:BL46"/>
    <mergeCell ref="A43:B43"/>
    <mergeCell ref="C43:F43"/>
    <mergeCell ref="G43:L43"/>
    <mergeCell ref="M43:AV43"/>
    <mergeCell ref="AW43:BL43"/>
    <mergeCell ref="A44:B44"/>
    <mergeCell ref="C44:F44"/>
    <mergeCell ref="G44:L44"/>
    <mergeCell ref="M44:AV44"/>
    <mergeCell ref="AW44:BL44"/>
    <mergeCell ref="A41:B41"/>
    <mergeCell ref="C41:F41"/>
    <mergeCell ref="G41:L41"/>
    <mergeCell ref="M41:AV41"/>
    <mergeCell ref="AW41:BL41"/>
    <mergeCell ref="A42:B42"/>
    <mergeCell ref="C42:F42"/>
    <mergeCell ref="G42:L42"/>
    <mergeCell ref="M42:AV42"/>
    <mergeCell ref="AW42:BL42"/>
    <mergeCell ref="A39:B39"/>
    <mergeCell ref="C39:F39"/>
    <mergeCell ref="G39:L39"/>
    <mergeCell ref="M39:AV39"/>
    <mergeCell ref="AW39:BL39"/>
    <mergeCell ref="A40:B40"/>
    <mergeCell ref="C40:F40"/>
    <mergeCell ref="G40:L40"/>
    <mergeCell ref="M40:AV40"/>
    <mergeCell ref="AW40:BL40"/>
    <mergeCell ref="A37:B37"/>
    <mergeCell ref="C37:F37"/>
    <mergeCell ref="G37:L37"/>
    <mergeCell ref="M37:AV37"/>
    <mergeCell ref="AW37:BL37"/>
    <mergeCell ref="A38:B38"/>
    <mergeCell ref="C38:F38"/>
    <mergeCell ref="G38:L38"/>
    <mergeCell ref="M38:AV38"/>
    <mergeCell ref="AW38:BL38"/>
    <mergeCell ref="A35:B35"/>
    <mergeCell ref="C35:F35"/>
    <mergeCell ref="G35:L35"/>
    <mergeCell ref="M35:AV35"/>
    <mergeCell ref="AW35:BL35"/>
    <mergeCell ref="A36:B36"/>
    <mergeCell ref="C36:F36"/>
    <mergeCell ref="G36:L36"/>
    <mergeCell ref="M36:AV36"/>
    <mergeCell ref="AW36:BL36"/>
    <mergeCell ref="A33:B33"/>
    <mergeCell ref="C33:F33"/>
    <mergeCell ref="G33:L33"/>
    <mergeCell ref="M33:AV33"/>
    <mergeCell ref="AW33:BL33"/>
    <mergeCell ref="A34:B34"/>
    <mergeCell ref="C34:F34"/>
    <mergeCell ref="G34:L34"/>
    <mergeCell ref="M34:AV34"/>
    <mergeCell ref="AW34:BL34"/>
    <mergeCell ref="A31:B31"/>
    <mergeCell ref="C31:F31"/>
    <mergeCell ref="G31:L31"/>
    <mergeCell ref="M31:AV31"/>
    <mergeCell ref="AW31:BL31"/>
    <mergeCell ref="A32:B32"/>
    <mergeCell ref="C32:F32"/>
    <mergeCell ref="G32:L32"/>
    <mergeCell ref="M32:AV32"/>
    <mergeCell ref="AW32:BL32"/>
    <mergeCell ref="A29:B29"/>
    <mergeCell ref="C29:F29"/>
    <mergeCell ref="G29:L29"/>
    <mergeCell ref="M29:AV29"/>
    <mergeCell ref="AW29:BL29"/>
    <mergeCell ref="A30:B30"/>
    <mergeCell ref="C30:F30"/>
    <mergeCell ref="G30:L30"/>
    <mergeCell ref="M30:AV30"/>
    <mergeCell ref="AW30:BL30"/>
    <mergeCell ref="A27:B27"/>
    <mergeCell ref="C27:F27"/>
    <mergeCell ref="G27:L27"/>
    <mergeCell ref="M27:AV27"/>
    <mergeCell ref="AW27:BL27"/>
    <mergeCell ref="A28:B28"/>
    <mergeCell ref="C28:F28"/>
    <mergeCell ref="G28:L28"/>
    <mergeCell ref="M28:AV28"/>
    <mergeCell ref="AW28:BL28"/>
    <mergeCell ref="A25:B25"/>
    <mergeCell ref="C25:F25"/>
    <mergeCell ref="G25:L25"/>
    <mergeCell ref="M25:AV25"/>
    <mergeCell ref="AW25:BL25"/>
    <mergeCell ref="A26:B26"/>
    <mergeCell ref="C26:F26"/>
    <mergeCell ref="G26:L26"/>
    <mergeCell ref="M26:AV26"/>
    <mergeCell ref="AW26:BL26"/>
    <mergeCell ref="A23:B23"/>
    <mergeCell ref="C23:F23"/>
    <mergeCell ref="G23:L23"/>
    <mergeCell ref="M23:AV23"/>
    <mergeCell ref="AW23:BL23"/>
    <mergeCell ref="A24:B24"/>
    <mergeCell ref="C24:F24"/>
    <mergeCell ref="G24:L24"/>
    <mergeCell ref="M24:AV24"/>
    <mergeCell ref="AW24:BL24"/>
    <mergeCell ref="A21:B21"/>
    <mergeCell ref="C21:F21"/>
    <mergeCell ref="G21:L21"/>
    <mergeCell ref="M21:AV21"/>
    <mergeCell ref="AW21:BL21"/>
    <mergeCell ref="A22:B22"/>
    <mergeCell ref="C22:F22"/>
    <mergeCell ref="G22:L22"/>
    <mergeCell ref="M22:AV22"/>
    <mergeCell ref="AW22:BL22"/>
    <mergeCell ref="A19:B19"/>
    <mergeCell ref="C19:F19"/>
    <mergeCell ref="G19:L19"/>
    <mergeCell ref="M19:AV19"/>
    <mergeCell ref="AW19:BL19"/>
    <mergeCell ref="A20:B20"/>
    <mergeCell ref="C20:F20"/>
    <mergeCell ref="G20:L20"/>
    <mergeCell ref="M20:AV20"/>
    <mergeCell ref="AW20:BL20"/>
    <mergeCell ref="A17:B17"/>
    <mergeCell ref="C17:F17"/>
    <mergeCell ref="G17:L17"/>
    <mergeCell ref="M17:AV17"/>
    <mergeCell ref="AW17:BL17"/>
    <mergeCell ref="A18:B18"/>
    <mergeCell ref="C18:F18"/>
    <mergeCell ref="G18:L18"/>
    <mergeCell ref="M18:AV18"/>
    <mergeCell ref="AW18:BL18"/>
    <mergeCell ref="A15:B15"/>
    <mergeCell ref="C15:F15"/>
    <mergeCell ref="G15:L15"/>
    <mergeCell ref="M15:AV15"/>
    <mergeCell ref="AW15:BL15"/>
    <mergeCell ref="A16:B16"/>
    <mergeCell ref="C16:F16"/>
    <mergeCell ref="G16:L16"/>
    <mergeCell ref="M16:AV16"/>
    <mergeCell ref="AW16:BL16"/>
    <mergeCell ref="A13:B13"/>
    <mergeCell ref="C13:F13"/>
    <mergeCell ref="G13:L13"/>
    <mergeCell ref="M13:AV13"/>
    <mergeCell ref="AW13:BL13"/>
    <mergeCell ref="A14:B14"/>
    <mergeCell ref="C14:F14"/>
    <mergeCell ref="G14:L14"/>
    <mergeCell ref="M14:AV14"/>
    <mergeCell ref="AW14:BL14"/>
    <mergeCell ref="A11:B11"/>
    <mergeCell ref="C11:F11"/>
    <mergeCell ref="G11:L11"/>
    <mergeCell ref="M11:AV11"/>
    <mergeCell ref="AW11:BL11"/>
    <mergeCell ref="A12:B12"/>
    <mergeCell ref="C12:F12"/>
    <mergeCell ref="G12:L12"/>
    <mergeCell ref="M12:AV12"/>
    <mergeCell ref="AW12:BL12"/>
    <mergeCell ref="A9:B9"/>
    <mergeCell ref="C9:F9"/>
    <mergeCell ref="G9:L9"/>
    <mergeCell ref="M9:AV9"/>
    <mergeCell ref="AW9:BL9"/>
    <mergeCell ref="A10:B10"/>
    <mergeCell ref="C10:F10"/>
    <mergeCell ref="G10:L10"/>
    <mergeCell ref="M10:AV10"/>
    <mergeCell ref="AW10:BL10"/>
    <mergeCell ref="A7:B7"/>
    <mergeCell ref="C7:F7"/>
    <mergeCell ref="G7:L7"/>
    <mergeCell ref="M7:AV7"/>
    <mergeCell ref="AW7:BL7"/>
    <mergeCell ref="A8:B8"/>
    <mergeCell ref="C8:F8"/>
    <mergeCell ref="G8:L8"/>
    <mergeCell ref="M8:AV8"/>
    <mergeCell ref="AW8:BL8"/>
    <mergeCell ref="A5:B5"/>
    <mergeCell ref="C5:F5"/>
    <mergeCell ref="G5:L5"/>
    <mergeCell ref="M5:AV5"/>
    <mergeCell ref="AW5:BL5"/>
    <mergeCell ref="A6:B6"/>
    <mergeCell ref="C6:F6"/>
    <mergeCell ref="G6:L6"/>
    <mergeCell ref="M6:AV6"/>
    <mergeCell ref="AW6:BL6"/>
    <mergeCell ref="A3:B3"/>
    <mergeCell ref="C3:F3"/>
    <mergeCell ref="G3:L3"/>
    <mergeCell ref="M3:AV3"/>
    <mergeCell ref="AW3:BL3"/>
    <mergeCell ref="A4:B4"/>
    <mergeCell ref="C4:F4"/>
    <mergeCell ref="G4:L4"/>
    <mergeCell ref="M4:AV4"/>
    <mergeCell ref="AW4:BL4"/>
    <mergeCell ref="A1:B1"/>
    <mergeCell ref="C1:F1"/>
    <mergeCell ref="G1:L1"/>
    <mergeCell ref="M1:AV1"/>
    <mergeCell ref="AW1:BL1"/>
    <mergeCell ref="A2:B2"/>
    <mergeCell ref="C2:F2"/>
    <mergeCell ref="G2:L2"/>
    <mergeCell ref="M2:AV2"/>
    <mergeCell ref="AW2:B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workbookViewId="0">
      <selection activeCell="BC22" sqref="BC22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</cols>
  <sheetData>
    <row r="1" spans="1:63" x14ac:dyDescent="0.25">
      <c r="A1" s="851" t="s">
        <v>1596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3" t="s">
        <v>1597</v>
      </c>
      <c r="Q1" s="853"/>
      <c r="R1" s="853"/>
      <c r="S1" s="853"/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 t="s">
        <v>1598</v>
      </c>
      <c r="AG1" s="853"/>
      <c r="AH1" s="853"/>
      <c r="AI1" s="853"/>
      <c r="AJ1" s="853"/>
      <c r="AK1" s="853"/>
      <c r="AL1" s="853"/>
      <c r="AM1" s="853"/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</row>
    <row r="2" spans="1:63" x14ac:dyDescent="0.25">
      <c r="A2" s="851" t="s">
        <v>1596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60" t="s">
        <v>1950</v>
      </c>
      <c r="Q2" s="860"/>
      <c r="R2" s="860"/>
      <c r="S2" s="860"/>
      <c r="T2" s="860" t="s">
        <v>1951</v>
      </c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 t="s">
        <v>1952</v>
      </c>
      <c r="AG2" s="860"/>
      <c r="AH2" s="860"/>
      <c r="AI2" s="860"/>
      <c r="AJ2" s="860"/>
      <c r="AK2" s="860"/>
      <c r="AL2" s="860"/>
      <c r="AM2" s="860"/>
      <c r="AN2" s="860"/>
      <c r="AO2" s="860"/>
      <c r="AP2" s="860"/>
      <c r="AQ2" s="860"/>
      <c r="AR2" s="860" t="s">
        <v>1953</v>
      </c>
      <c r="AS2" s="860"/>
      <c r="AT2" s="860"/>
      <c r="AU2" s="860"/>
      <c r="AV2" s="860"/>
      <c r="AW2" s="860"/>
      <c r="AX2" s="860"/>
      <c r="AY2" s="860"/>
      <c r="AZ2" s="860"/>
      <c r="BA2" s="860"/>
      <c r="BB2" s="860" t="s">
        <v>1954</v>
      </c>
      <c r="BC2" s="860"/>
      <c r="BD2" s="860"/>
      <c r="BE2" s="860"/>
      <c r="BF2" s="860"/>
      <c r="BG2" s="860"/>
      <c r="BH2" s="860"/>
      <c r="BI2" s="860"/>
      <c r="BJ2" s="860"/>
      <c r="BK2" s="860"/>
    </row>
    <row r="3" spans="1:63" x14ac:dyDescent="0.25">
      <c r="A3" s="849" t="s">
        <v>1602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 t="s">
        <v>1646</v>
      </c>
      <c r="Q3" s="849"/>
      <c r="R3" s="849"/>
      <c r="S3" s="849"/>
      <c r="T3" s="849" t="s">
        <v>1955</v>
      </c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8" t="s">
        <v>1546</v>
      </c>
      <c r="AG3" s="848"/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55">
        <v>1</v>
      </c>
      <c r="AS3" s="855"/>
      <c r="AT3" s="855"/>
      <c r="AU3" s="855"/>
      <c r="AV3" s="855"/>
      <c r="AW3" s="855"/>
      <c r="AX3" s="855"/>
      <c r="AY3" s="855"/>
      <c r="AZ3" s="855"/>
      <c r="BA3" s="855"/>
      <c r="BB3" s="849" t="s">
        <v>1956</v>
      </c>
      <c r="BC3" s="849"/>
      <c r="BD3" s="849"/>
      <c r="BE3" s="849"/>
      <c r="BF3" s="849"/>
      <c r="BG3" s="849"/>
      <c r="BH3" s="849"/>
      <c r="BI3" s="849"/>
      <c r="BJ3" s="849"/>
      <c r="BK3" s="849"/>
    </row>
    <row r="4" spans="1:63" x14ac:dyDescent="0.25">
      <c r="A4" s="849" t="s">
        <v>1602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49" t="s">
        <v>1646</v>
      </c>
      <c r="Q4" s="852"/>
      <c r="R4" s="852"/>
      <c r="S4" s="852"/>
      <c r="T4" s="849" t="s">
        <v>1955</v>
      </c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48" t="s">
        <v>1519</v>
      </c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55">
        <v>4</v>
      </c>
      <c r="AS4" s="855"/>
      <c r="AT4" s="855"/>
      <c r="AU4" s="855"/>
      <c r="AV4" s="855"/>
      <c r="AW4" s="855"/>
      <c r="AX4" s="855"/>
      <c r="AY4" s="855"/>
      <c r="AZ4" s="855"/>
      <c r="BA4" s="855"/>
      <c r="BB4" s="849" t="s">
        <v>1957</v>
      </c>
      <c r="BC4" s="849"/>
      <c r="BD4" s="849"/>
      <c r="BE4" s="849"/>
      <c r="BF4" s="849"/>
      <c r="BG4" s="849"/>
      <c r="BH4" s="849"/>
      <c r="BI4" s="849"/>
      <c r="BJ4" s="849"/>
      <c r="BK4" s="849"/>
    </row>
    <row r="5" spans="1:63" x14ac:dyDescent="0.25">
      <c r="A5" s="849" t="s">
        <v>1608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 t="s">
        <v>1733</v>
      </c>
      <c r="Q5" s="849"/>
      <c r="R5" s="849"/>
      <c r="S5" s="849"/>
      <c r="T5" s="849" t="s">
        <v>1958</v>
      </c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8" t="s">
        <v>1519</v>
      </c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55">
        <v>20</v>
      </c>
      <c r="AS5" s="855"/>
      <c r="AT5" s="855"/>
      <c r="AU5" s="855"/>
      <c r="AV5" s="855"/>
      <c r="AW5" s="855"/>
      <c r="AX5" s="855"/>
      <c r="AY5" s="855"/>
      <c r="AZ5" s="855"/>
      <c r="BA5" s="855"/>
      <c r="BB5" s="849" t="s">
        <v>1959</v>
      </c>
      <c r="BC5" s="849"/>
      <c r="BD5" s="849"/>
      <c r="BE5" s="849"/>
      <c r="BF5" s="849"/>
      <c r="BG5" s="849"/>
      <c r="BH5" s="849"/>
      <c r="BI5" s="849"/>
      <c r="BJ5" s="849"/>
      <c r="BK5" s="849"/>
    </row>
    <row r="6" spans="1:63" x14ac:dyDescent="0.25">
      <c r="A6" s="849" t="s">
        <v>1608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49" t="s">
        <v>1733</v>
      </c>
      <c r="Q6" s="852"/>
      <c r="R6" s="852"/>
      <c r="S6" s="852"/>
      <c r="T6" s="849" t="s">
        <v>1958</v>
      </c>
      <c r="U6" s="852"/>
      <c r="V6" s="852"/>
      <c r="W6" s="852"/>
      <c r="X6" s="852"/>
      <c r="Y6" s="852"/>
      <c r="Z6" s="852"/>
      <c r="AA6" s="852"/>
      <c r="AB6" s="852"/>
      <c r="AC6" s="852"/>
      <c r="AD6" s="852"/>
      <c r="AE6" s="852"/>
      <c r="AF6" s="855" t="s">
        <v>1514</v>
      </c>
      <c r="AG6" s="855"/>
      <c r="AH6" s="855"/>
      <c r="AI6" s="855"/>
      <c r="AJ6" s="855"/>
      <c r="AK6" s="855"/>
      <c r="AL6" s="855"/>
      <c r="AM6" s="855"/>
      <c r="AN6" s="855"/>
      <c r="AO6" s="855"/>
      <c r="AP6" s="855"/>
      <c r="AQ6" s="855"/>
      <c r="AR6" s="855">
        <v>20</v>
      </c>
      <c r="AS6" s="855"/>
      <c r="AT6" s="855"/>
      <c r="AU6" s="855"/>
      <c r="AV6" s="855"/>
      <c r="AW6" s="855"/>
      <c r="AX6" s="855"/>
      <c r="AY6" s="855"/>
      <c r="AZ6" s="855"/>
      <c r="BA6" s="855"/>
      <c r="BB6" s="849" t="s">
        <v>1960</v>
      </c>
      <c r="BC6" s="849"/>
      <c r="BD6" s="849"/>
      <c r="BE6" s="849"/>
      <c r="BF6" s="849"/>
      <c r="BG6" s="849"/>
      <c r="BH6" s="849"/>
      <c r="BI6" s="849"/>
      <c r="BJ6" s="849"/>
      <c r="BK6" s="849"/>
    </row>
    <row r="7" spans="1:63" x14ac:dyDescent="0.25">
      <c r="A7" s="849" t="s">
        <v>1961</v>
      </c>
      <c r="B7" s="849"/>
      <c r="C7" s="849"/>
      <c r="D7" s="849"/>
      <c r="E7" s="849"/>
      <c r="F7" s="849"/>
      <c r="G7" s="849"/>
      <c r="H7" s="849"/>
      <c r="I7" s="849"/>
      <c r="J7" s="849"/>
      <c r="K7" s="849"/>
      <c r="L7" s="849"/>
      <c r="M7" s="849"/>
      <c r="N7" s="849"/>
      <c r="O7" s="849"/>
      <c r="P7" s="849" t="s">
        <v>1912</v>
      </c>
      <c r="Q7" s="849"/>
      <c r="R7" s="849"/>
      <c r="S7" s="849"/>
      <c r="T7" s="849" t="s">
        <v>1962</v>
      </c>
      <c r="U7" s="849"/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49" t="s">
        <v>1808</v>
      </c>
      <c r="AG7" s="849"/>
      <c r="AH7" s="849"/>
      <c r="AI7" s="849"/>
      <c r="AJ7" s="849"/>
      <c r="AK7" s="849"/>
      <c r="AL7" s="849"/>
      <c r="AM7" s="849"/>
      <c r="AN7" s="849"/>
      <c r="AO7" s="849"/>
      <c r="AP7" s="849"/>
      <c r="AQ7" s="849"/>
      <c r="AR7" s="849" t="s">
        <v>1963</v>
      </c>
      <c r="AS7" s="849"/>
      <c r="AT7" s="849"/>
      <c r="AU7" s="849"/>
      <c r="AV7" s="849"/>
      <c r="AW7" s="849"/>
      <c r="AX7" s="849"/>
      <c r="AY7" s="849"/>
      <c r="AZ7" s="849"/>
      <c r="BA7" s="849"/>
      <c r="BB7" s="849" t="s">
        <v>1964</v>
      </c>
      <c r="BC7" s="849"/>
      <c r="BD7" s="849"/>
      <c r="BE7" s="849"/>
      <c r="BF7" s="849"/>
      <c r="BG7" s="849"/>
      <c r="BH7" s="849"/>
      <c r="BI7" s="849"/>
      <c r="BJ7" s="849"/>
      <c r="BK7" s="849"/>
    </row>
    <row r="8" spans="1:63" x14ac:dyDescent="0.25">
      <c r="A8" s="849" t="s">
        <v>1961</v>
      </c>
      <c r="B8" s="852"/>
      <c r="C8" s="852"/>
      <c r="D8" s="852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49" t="s">
        <v>1912</v>
      </c>
      <c r="Q8" s="852"/>
      <c r="R8" s="852"/>
      <c r="S8" s="852"/>
      <c r="T8" s="849" t="s">
        <v>1962</v>
      </c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48" t="s">
        <v>1524</v>
      </c>
      <c r="AG8" s="848"/>
      <c r="AH8" s="848"/>
      <c r="AI8" s="848"/>
      <c r="AJ8" s="848"/>
      <c r="AK8" s="848"/>
      <c r="AL8" s="848"/>
      <c r="AM8" s="848"/>
      <c r="AN8" s="848"/>
      <c r="AO8" s="848"/>
      <c r="AP8" s="848"/>
      <c r="AQ8" s="848"/>
      <c r="AR8" s="855">
        <v>3</v>
      </c>
      <c r="AS8" s="855"/>
      <c r="AT8" s="855"/>
      <c r="AU8" s="855"/>
      <c r="AV8" s="855"/>
      <c r="AW8" s="855"/>
      <c r="AX8" s="855"/>
      <c r="AY8" s="855"/>
      <c r="AZ8" s="855"/>
      <c r="BA8" s="855"/>
      <c r="BB8" s="849" t="s">
        <v>1965</v>
      </c>
      <c r="BC8" s="849"/>
      <c r="BD8" s="849"/>
      <c r="BE8" s="849"/>
      <c r="BF8" s="849"/>
      <c r="BG8" s="849"/>
      <c r="BH8" s="849"/>
      <c r="BI8" s="849"/>
      <c r="BJ8" s="849"/>
      <c r="BK8" s="849"/>
    </row>
    <row r="9" spans="1:63" x14ac:dyDescent="0.25">
      <c r="A9" s="848" t="s">
        <v>1617</v>
      </c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9" t="s">
        <v>1966</v>
      </c>
      <c r="Q9" s="849"/>
      <c r="R9" s="849"/>
      <c r="S9" s="849"/>
      <c r="T9" s="857" t="s">
        <v>1618</v>
      </c>
      <c r="U9" s="857"/>
      <c r="V9" s="857"/>
      <c r="W9" s="857"/>
      <c r="X9" s="857"/>
      <c r="Y9" s="857"/>
      <c r="Z9" s="857"/>
      <c r="AA9" s="857"/>
      <c r="AB9" s="857"/>
      <c r="AC9" s="857"/>
      <c r="AD9" s="857"/>
      <c r="AE9" s="857"/>
      <c r="AF9" s="855" t="s">
        <v>1618</v>
      </c>
      <c r="AG9" s="855"/>
      <c r="AH9" s="855"/>
      <c r="AI9" s="855"/>
      <c r="AJ9" s="855"/>
      <c r="AK9" s="855"/>
      <c r="AL9" s="855"/>
      <c r="AM9" s="855"/>
      <c r="AN9" s="855"/>
      <c r="AO9" s="855"/>
      <c r="AP9" s="855"/>
      <c r="AQ9" s="855"/>
      <c r="AR9" s="855" t="s">
        <v>1618</v>
      </c>
      <c r="AS9" s="855"/>
      <c r="AT9" s="855"/>
      <c r="AU9" s="855"/>
      <c r="AV9" s="855"/>
      <c r="AW9" s="855"/>
      <c r="AX9" s="855"/>
      <c r="AY9" s="855"/>
      <c r="AZ9" s="855"/>
      <c r="BA9" s="855"/>
      <c r="BB9" s="849" t="s">
        <v>1966</v>
      </c>
      <c r="BC9" s="849"/>
      <c r="BD9" s="849"/>
      <c r="BE9" s="849"/>
      <c r="BF9" s="849"/>
      <c r="BG9" s="849"/>
      <c r="BH9" s="849"/>
      <c r="BI9" s="849"/>
      <c r="BJ9" s="849"/>
      <c r="BK9" s="849"/>
    </row>
    <row r="10" spans="1:63" x14ac:dyDescent="0.25">
      <c r="A10" s="849" t="s">
        <v>1967</v>
      </c>
      <c r="B10" s="849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 t="s">
        <v>1968</v>
      </c>
      <c r="Q10" s="849"/>
      <c r="R10" s="849"/>
      <c r="S10" s="849"/>
      <c r="T10" s="849" t="s">
        <v>1969</v>
      </c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8" t="s">
        <v>1546</v>
      </c>
      <c r="AG10" s="848"/>
      <c r="AH10" s="848"/>
      <c r="AI10" s="848"/>
      <c r="AJ10" s="848"/>
      <c r="AK10" s="848"/>
      <c r="AL10" s="848"/>
      <c r="AM10" s="848"/>
      <c r="AN10" s="848"/>
      <c r="AO10" s="848"/>
      <c r="AP10" s="848"/>
      <c r="AQ10" s="848"/>
      <c r="AR10" s="855">
        <v>1</v>
      </c>
      <c r="AS10" s="855"/>
      <c r="AT10" s="855"/>
      <c r="AU10" s="855"/>
      <c r="AV10" s="855"/>
      <c r="AW10" s="855"/>
      <c r="AX10" s="855"/>
      <c r="AY10" s="855"/>
      <c r="AZ10" s="855"/>
      <c r="BA10" s="855"/>
      <c r="BB10" s="849" t="s">
        <v>1969</v>
      </c>
      <c r="BC10" s="849"/>
      <c r="BD10" s="849"/>
      <c r="BE10" s="849"/>
      <c r="BF10" s="849"/>
      <c r="BG10" s="849"/>
      <c r="BH10" s="849"/>
      <c r="BI10" s="849"/>
      <c r="BJ10" s="849"/>
      <c r="BK10" s="849"/>
    </row>
    <row r="11" spans="1:63" x14ac:dyDescent="0.25">
      <c r="A11" s="849" t="s">
        <v>1967</v>
      </c>
      <c r="B11" s="852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49" t="s">
        <v>1968</v>
      </c>
      <c r="Q11" s="852"/>
      <c r="R11" s="852"/>
      <c r="S11" s="852"/>
      <c r="T11" s="849" t="s">
        <v>1970</v>
      </c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48" t="s">
        <v>1519</v>
      </c>
      <c r="AG11" s="848"/>
      <c r="AH11" s="848"/>
      <c r="AI11" s="848"/>
      <c r="AJ11" s="848"/>
      <c r="AK11" s="848"/>
      <c r="AL11" s="848"/>
      <c r="AM11" s="848"/>
      <c r="AN11" s="848"/>
      <c r="AO11" s="848"/>
      <c r="AP11" s="848"/>
      <c r="AQ11" s="848"/>
      <c r="AR11" s="855">
        <v>14</v>
      </c>
      <c r="AS11" s="855"/>
      <c r="AT11" s="855"/>
      <c r="AU11" s="855"/>
      <c r="AV11" s="855"/>
      <c r="AW11" s="855"/>
      <c r="AX11" s="855"/>
      <c r="AY11" s="855"/>
      <c r="AZ11" s="855"/>
      <c r="BA11" s="855"/>
      <c r="BB11" s="849" t="s">
        <v>1970</v>
      </c>
      <c r="BC11" s="849"/>
      <c r="BD11" s="849"/>
      <c r="BE11" s="849"/>
      <c r="BF11" s="849"/>
      <c r="BG11" s="849"/>
      <c r="BH11" s="849"/>
      <c r="BI11" s="849"/>
      <c r="BJ11" s="849"/>
      <c r="BK11" s="849"/>
    </row>
    <row r="12" spans="1:63" x14ac:dyDescent="0.25">
      <c r="A12" s="848" t="s">
        <v>1622</v>
      </c>
      <c r="B12" s="848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9" t="s">
        <v>1966</v>
      </c>
      <c r="Q12" s="849"/>
      <c r="R12" s="849"/>
      <c r="S12" s="849"/>
      <c r="T12" s="857" t="s">
        <v>1618</v>
      </c>
      <c r="U12" s="857"/>
      <c r="V12" s="857"/>
      <c r="W12" s="857"/>
      <c r="X12" s="857"/>
      <c r="Y12" s="857"/>
      <c r="Z12" s="857"/>
      <c r="AA12" s="857"/>
      <c r="AB12" s="857"/>
      <c r="AC12" s="857"/>
      <c r="AD12" s="857"/>
      <c r="AE12" s="857"/>
      <c r="AF12" s="855" t="s">
        <v>1618</v>
      </c>
      <c r="AG12" s="855"/>
      <c r="AH12" s="855"/>
      <c r="AI12" s="855"/>
      <c r="AJ12" s="855"/>
      <c r="AK12" s="855"/>
      <c r="AL12" s="855"/>
      <c r="AM12" s="855"/>
      <c r="AN12" s="855"/>
      <c r="AO12" s="855"/>
      <c r="AP12" s="855"/>
      <c r="AQ12" s="855"/>
      <c r="AR12" s="855" t="s">
        <v>1618</v>
      </c>
      <c r="AS12" s="855"/>
      <c r="AT12" s="855"/>
      <c r="AU12" s="855"/>
      <c r="AV12" s="855"/>
      <c r="AW12" s="855"/>
      <c r="AX12" s="855"/>
      <c r="AY12" s="855"/>
      <c r="AZ12" s="855"/>
      <c r="BA12" s="855"/>
      <c r="BB12" s="857" t="s">
        <v>1618</v>
      </c>
      <c r="BC12" s="857"/>
      <c r="BD12" s="857"/>
      <c r="BE12" s="857"/>
      <c r="BF12" s="857"/>
      <c r="BG12" s="857"/>
      <c r="BH12" s="857"/>
      <c r="BI12" s="857"/>
      <c r="BJ12" s="857"/>
      <c r="BK12" s="857"/>
    </row>
    <row r="13" spans="1:63" x14ac:dyDescent="0.25">
      <c r="A13" s="848" t="s">
        <v>1624</v>
      </c>
      <c r="B13" s="848"/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9" t="s">
        <v>1966</v>
      </c>
      <c r="Q13" s="849"/>
      <c r="R13" s="849"/>
      <c r="S13" s="849"/>
      <c r="T13" s="857" t="s">
        <v>1618</v>
      </c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5" t="s">
        <v>1618</v>
      </c>
      <c r="AG13" s="855"/>
      <c r="AH13" s="855"/>
      <c r="AI13" s="855"/>
      <c r="AJ13" s="855"/>
      <c r="AK13" s="855"/>
      <c r="AL13" s="855"/>
      <c r="AM13" s="855"/>
      <c r="AN13" s="855"/>
      <c r="AO13" s="855"/>
      <c r="AP13" s="855"/>
      <c r="AQ13" s="855"/>
      <c r="AR13" s="855" t="s">
        <v>1618</v>
      </c>
      <c r="AS13" s="855"/>
      <c r="AT13" s="855"/>
      <c r="AU13" s="855"/>
      <c r="AV13" s="855"/>
      <c r="AW13" s="855"/>
      <c r="AX13" s="855"/>
      <c r="AY13" s="855"/>
      <c r="AZ13" s="855"/>
      <c r="BA13" s="855"/>
      <c r="BB13" s="857" t="s">
        <v>1618</v>
      </c>
      <c r="BC13" s="857"/>
      <c r="BD13" s="857"/>
      <c r="BE13" s="857"/>
      <c r="BF13" s="857"/>
      <c r="BG13" s="857"/>
      <c r="BH13" s="857"/>
      <c r="BI13" s="857"/>
      <c r="BJ13" s="857"/>
      <c r="BK13" s="857"/>
    </row>
    <row r="14" spans="1:63" x14ac:dyDescent="0.25">
      <c r="A14" s="848" t="s">
        <v>1626</v>
      </c>
      <c r="B14" s="848"/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9" t="s">
        <v>1966</v>
      </c>
      <c r="Q14" s="849"/>
      <c r="R14" s="849"/>
      <c r="S14" s="849"/>
      <c r="T14" s="857" t="s">
        <v>1618</v>
      </c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5" t="s">
        <v>1618</v>
      </c>
      <c r="AG14" s="855"/>
      <c r="AH14" s="855"/>
      <c r="AI14" s="855"/>
      <c r="AJ14" s="855"/>
      <c r="AK14" s="855"/>
      <c r="AL14" s="855"/>
      <c r="AM14" s="855"/>
      <c r="AN14" s="855"/>
      <c r="AO14" s="855"/>
      <c r="AP14" s="855"/>
      <c r="AQ14" s="855"/>
      <c r="AR14" s="855" t="s">
        <v>1618</v>
      </c>
      <c r="AS14" s="855"/>
      <c r="AT14" s="855"/>
      <c r="AU14" s="855"/>
      <c r="AV14" s="855"/>
      <c r="AW14" s="855"/>
      <c r="AX14" s="855"/>
      <c r="AY14" s="855"/>
      <c r="AZ14" s="855"/>
      <c r="BA14" s="855"/>
      <c r="BB14" s="857" t="s">
        <v>1618</v>
      </c>
      <c r="BC14" s="857"/>
      <c r="BD14" s="857"/>
      <c r="BE14" s="857"/>
      <c r="BF14" s="857"/>
      <c r="BG14" s="857"/>
      <c r="BH14" s="857"/>
      <c r="BI14" s="857"/>
      <c r="BJ14" s="857"/>
      <c r="BK14" s="857"/>
    </row>
    <row r="15" spans="1:63" x14ac:dyDescent="0.25">
      <c r="A15" s="848" t="s">
        <v>1971</v>
      </c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9" t="s">
        <v>1966</v>
      </c>
      <c r="Q15" s="849"/>
      <c r="R15" s="849"/>
      <c r="S15" s="849"/>
      <c r="T15" s="849" t="s">
        <v>1966</v>
      </c>
      <c r="U15" s="849"/>
      <c r="V15" s="849"/>
      <c r="W15" s="849"/>
      <c r="X15" s="849"/>
      <c r="Y15" s="849"/>
      <c r="Z15" s="849"/>
      <c r="AA15" s="849"/>
      <c r="AB15" s="849"/>
      <c r="AC15" s="849"/>
      <c r="AD15" s="849"/>
      <c r="AE15" s="849"/>
      <c r="AF15" s="849" t="s">
        <v>1966</v>
      </c>
      <c r="AG15" s="849"/>
      <c r="AH15" s="849"/>
      <c r="AI15" s="849"/>
      <c r="AJ15" s="849"/>
      <c r="AK15" s="849"/>
      <c r="AL15" s="849"/>
      <c r="AM15" s="849"/>
      <c r="AN15" s="849"/>
      <c r="AO15" s="849"/>
      <c r="AP15" s="849"/>
      <c r="AQ15" s="849"/>
      <c r="AR15" s="849" t="s">
        <v>1966</v>
      </c>
      <c r="AS15" s="849"/>
      <c r="AT15" s="849"/>
      <c r="AU15" s="849"/>
      <c r="AV15" s="849"/>
      <c r="AW15" s="849"/>
      <c r="AX15" s="849"/>
      <c r="AY15" s="849"/>
      <c r="AZ15" s="849"/>
      <c r="BA15" s="849"/>
      <c r="BB15" s="849" t="s">
        <v>1966</v>
      </c>
      <c r="BC15" s="849"/>
      <c r="BD15" s="849"/>
      <c r="BE15" s="849"/>
      <c r="BF15" s="849"/>
      <c r="BG15" s="849"/>
      <c r="BH15" s="849"/>
      <c r="BI15" s="849"/>
      <c r="BJ15" s="849"/>
      <c r="BK15" s="849"/>
    </row>
    <row r="16" spans="1:63" x14ac:dyDescent="0.25">
      <c r="A16" s="862" t="s">
        <v>1972</v>
      </c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 t="s">
        <v>1973</v>
      </c>
      <c r="Q16" s="862"/>
      <c r="R16" s="862"/>
      <c r="S16" s="862"/>
      <c r="T16" s="862" t="s">
        <v>1974</v>
      </c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 t="s">
        <v>1975</v>
      </c>
      <c r="AG16" s="862"/>
      <c r="AH16" s="862"/>
      <c r="AI16" s="862"/>
      <c r="AJ16" s="862"/>
      <c r="AK16" s="862"/>
      <c r="AL16" s="862"/>
      <c r="AM16" s="862"/>
      <c r="AN16" s="862"/>
      <c r="AO16" s="862"/>
      <c r="AP16" s="862"/>
      <c r="AQ16" s="862"/>
      <c r="AR16" s="862" t="s">
        <v>1976</v>
      </c>
      <c r="AS16" s="862"/>
      <c r="AT16" s="862"/>
      <c r="AU16" s="862"/>
      <c r="AV16" s="862"/>
      <c r="AW16" s="862"/>
      <c r="AX16" s="862"/>
      <c r="AY16" s="862"/>
      <c r="AZ16" s="862"/>
      <c r="BA16" s="862"/>
      <c r="BB16" s="862" t="s">
        <v>1977</v>
      </c>
      <c r="BC16" s="862"/>
      <c r="BD16" s="862"/>
      <c r="BE16" s="862"/>
      <c r="BF16" s="862"/>
      <c r="BG16" s="862"/>
      <c r="BH16" s="862"/>
      <c r="BI16" s="862"/>
      <c r="BJ16" s="862"/>
      <c r="BK16" s="862"/>
    </row>
  </sheetData>
  <mergeCells count="81">
    <mergeCell ref="BB16:BK16"/>
    <mergeCell ref="A15:O15"/>
    <mergeCell ref="P15:S15"/>
    <mergeCell ref="T15:AE15"/>
    <mergeCell ref="AF15:AQ15"/>
    <mergeCell ref="AR15:BA15"/>
    <mergeCell ref="BB15:BK15"/>
    <mergeCell ref="A16:O16"/>
    <mergeCell ref="P16:S16"/>
    <mergeCell ref="T16:AE16"/>
    <mergeCell ref="AF16:AQ16"/>
    <mergeCell ref="AR16:BA16"/>
    <mergeCell ref="AR12:BA12"/>
    <mergeCell ref="BB14:BK14"/>
    <mergeCell ref="A13:O13"/>
    <mergeCell ref="P13:S13"/>
    <mergeCell ref="T13:AE13"/>
    <mergeCell ref="AF13:AQ13"/>
    <mergeCell ref="AR13:BA13"/>
    <mergeCell ref="BB13:BK13"/>
    <mergeCell ref="A14:O14"/>
    <mergeCell ref="P14:S14"/>
    <mergeCell ref="T14:AE14"/>
    <mergeCell ref="AF14:AQ14"/>
    <mergeCell ref="AR14:BA14"/>
    <mergeCell ref="AR9:BA9"/>
    <mergeCell ref="BB12:BK12"/>
    <mergeCell ref="A10:O11"/>
    <mergeCell ref="P10:S11"/>
    <mergeCell ref="T10:AE10"/>
    <mergeCell ref="AF10:AQ10"/>
    <mergeCell ref="AR10:BA10"/>
    <mergeCell ref="BB10:BK10"/>
    <mergeCell ref="T11:AE11"/>
    <mergeCell ref="AF11:AQ11"/>
    <mergeCell ref="AR11:BA11"/>
    <mergeCell ref="BB11:BK11"/>
    <mergeCell ref="A12:O12"/>
    <mergeCell ref="P12:S12"/>
    <mergeCell ref="T12:AE12"/>
    <mergeCell ref="AF12:AQ12"/>
    <mergeCell ref="AF5:AQ5"/>
    <mergeCell ref="AR5:BA5"/>
    <mergeCell ref="BB9:BK9"/>
    <mergeCell ref="A7:O8"/>
    <mergeCell ref="P7:S8"/>
    <mergeCell ref="T7:AE8"/>
    <mergeCell ref="AF7:AQ7"/>
    <mergeCell ref="AR7:BA7"/>
    <mergeCell ref="BB7:BK7"/>
    <mergeCell ref="AF8:AQ8"/>
    <mergeCell ref="AR8:BA8"/>
    <mergeCell ref="BB8:BK8"/>
    <mergeCell ref="A9:O9"/>
    <mergeCell ref="P9:S9"/>
    <mergeCell ref="T9:AE9"/>
    <mergeCell ref="AF9:AQ9"/>
    <mergeCell ref="BB5:BK5"/>
    <mergeCell ref="AF6:AQ6"/>
    <mergeCell ref="AR6:BA6"/>
    <mergeCell ref="BB6:BK6"/>
    <mergeCell ref="A3:O4"/>
    <mergeCell ref="P3:S4"/>
    <mergeCell ref="T3:AE4"/>
    <mergeCell ref="AF3:AQ3"/>
    <mergeCell ref="AR3:BA3"/>
    <mergeCell ref="BB3:BK3"/>
    <mergeCell ref="AF4:AQ4"/>
    <mergeCell ref="AR4:BA4"/>
    <mergeCell ref="BB4:BK4"/>
    <mergeCell ref="A5:O6"/>
    <mergeCell ref="P5:S6"/>
    <mergeCell ref="T5:AE6"/>
    <mergeCell ref="A1:O2"/>
    <mergeCell ref="P1:AE1"/>
    <mergeCell ref="AF1:BK1"/>
    <mergeCell ref="P2:S2"/>
    <mergeCell ref="T2:AE2"/>
    <mergeCell ref="AF2:AQ2"/>
    <mergeCell ref="AR2:BA2"/>
    <mergeCell ref="BB2:B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workbookViewId="0">
      <selection activeCell="AT23" sqref="AT23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</cols>
  <sheetData>
    <row r="1" spans="1:61" x14ac:dyDescent="0.25">
      <c r="A1" s="851" t="s">
        <v>1559</v>
      </c>
      <c r="B1" s="851"/>
      <c r="C1" s="851"/>
      <c r="D1" s="851"/>
      <c r="E1" s="851"/>
      <c r="F1" s="851"/>
      <c r="G1" s="851"/>
      <c r="H1" s="851"/>
      <c r="I1" s="851"/>
      <c r="J1" s="851"/>
      <c r="K1" s="859" t="s">
        <v>1921</v>
      </c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9"/>
      <c r="AH1" s="859"/>
      <c r="AI1" s="859"/>
      <c r="AJ1" s="851" t="s">
        <v>1561</v>
      </c>
      <c r="AK1" s="851"/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 t="s">
        <v>1562</v>
      </c>
      <c r="AY1" s="851"/>
      <c r="AZ1" s="851"/>
      <c r="BA1" s="851"/>
      <c r="BB1" s="851"/>
      <c r="BC1" s="851"/>
      <c r="BD1" s="851"/>
      <c r="BE1" s="851"/>
      <c r="BF1" s="851"/>
      <c r="BG1" s="851"/>
      <c r="BH1" s="851"/>
      <c r="BI1" s="851"/>
    </row>
    <row r="2" spans="1:61" x14ac:dyDescent="0.25">
      <c r="A2" s="851" t="s">
        <v>1559</v>
      </c>
      <c r="B2" s="852"/>
      <c r="C2" s="852"/>
      <c r="D2" s="852"/>
      <c r="E2" s="852"/>
      <c r="F2" s="852"/>
      <c r="G2" s="852"/>
      <c r="H2" s="852"/>
      <c r="I2" s="852"/>
      <c r="J2" s="852"/>
      <c r="K2" s="863" t="s">
        <v>1867</v>
      </c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51" t="s">
        <v>1868</v>
      </c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 t="s">
        <v>1561</v>
      </c>
      <c r="AK2" s="852"/>
      <c r="AL2" s="852"/>
      <c r="AM2" s="852"/>
      <c r="AN2" s="852"/>
      <c r="AO2" s="852"/>
      <c r="AP2" s="852"/>
      <c r="AQ2" s="852"/>
      <c r="AR2" s="852"/>
      <c r="AS2" s="852"/>
      <c r="AT2" s="852"/>
      <c r="AU2" s="852"/>
      <c r="AV2" s="852"/>
      <c r="AW2" s="852"/>
      <c r="AX2" s="851" t="s">
        <v>1562</v>
      </c>
      <c r="AY2" s="852"/>
      <c r="AZ2" s="852"/>
      <c r="BA2" s="852"/>
      <c r="BB2" s="852"/>
      <c r="BC2" s="852"/>
      <c r="BD2" s="852"/>
      <c r="BE2" s="852"/>
      <c r="BF2" s="852"/>
      <c r="BG2" s="852"/>
      <c r="BH2" s="852"/>
      <c r="BI2" s="852"/>
    </row>
    <row r="3" spans="1:61" x14ac:dyDescent="0.25">
      <c r="A3" s="855">
        <v>1</v>
      </c>
      <c r="B3" s="855"/>
      <c r="C3" s="855"/>
      <c r="D3" s="855"/>
      <c r="E3" s="855"/>
      <c r="F3" s="855"/>
      <c r="G3" s="855"/>
      <c r="H3" s="855"/>
      <c r="I3" s="855"/>
      <c r="J3" s="855"/>
      <c r="K3" s="848" t="s">
        <v>1922</v>
      </c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 t="s">
        <v>1923</v>
      </c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  <c r="AJ3" s="848" t="s">
        <v>1924</v>
      </c>
      <c r="AK3" s="848"/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/>
      <c r="AX3" s="848" t="s">
        <v>1576</v>
      </c>
      <c r="AY3" s="848"/>
      <c r="AZ3" s="848"/>
      <c r="BA3" s="848"/>
      <c r="BB3" s="848"/>
      <c r="BC3" s="848"/>
      <c r="BD3" s="848"/>
      <c r="BE3" s="848"/>
      <c r="BF3" s="848"/>
      <c r="BG3" s="848"/>
      <c r="BH3" s="848"/>
      <c r="BI3" s="848"/>
    </row>
    <row r="4" spans="1:61" x14ac:dyDescent="0.25">
      <c r="A4" s="855">
        <v>2</v>
      </c>
      <c r="B4" s="855"/>
      <c r="C4" s="855"/>
      <c r="D4" s="855"/>
      <c r="E4" s="855"/>
      <c r="F4" s="855"/>
      <c r="G4" s="855"/>
      <c r="H4" s="855"/>
      <c r="I4" s="855"/>
      <c r="J4" s="855"/>
      <c r="K4" s="848" t="s">
        <v>1925</v>
      </c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 t="s">
        <v>1926</v>
      </c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 t="s">
        <v>1927</v>
      </c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 t="s">
        <v>1928</v>
      </c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</row>
    <row r="5" spans="1:61" x14ac:dyDescent="0.25">
      <c r="A5" s="851" t="s">
        <v>1559</v>
      </c>
      <c r="B5" s="851"/>
      <c r="C5" s="851"/>
      <c r="D5" s="851"/>
      <c r="E5" s="851"/>
      <c r="F5" s="851"/>
      <c r="G5" s="851"/>
      <c r="H5" s="851"/>
      <c r="I5" s="851"/>
      <c r="J5" s="851"/>
      <c r="K5" s="859" t="s">
        <v>1921</v>
      </c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1" t="s">
        <v>1561</v>
      </c>
      <c r="AK5" s="851"/>
      <c r="AL5" s="851"/>
      <c r="AM5" s="851"/>
      <c r="AN5" s="851"/>
      <c r="AO5" s="851"/>
      <c r="AP5" s="851"/>
      <c r="AQ5" s="851"/>
      <c r="AR5" s="851"/>
      <c r="AS5" s="851"/>
      <c r="AT5" s="851"/>
      <c r="AU5" s="851"/>
      <c r="AV5" s="851"/>
      <c r="AW5" s="851"/>
      <c r="AX5" s="851" t="s">
        <v>1562</v>
      </c>
      <c r="AY5" s="851"/>
      <c r="AZ5" s="851"/>
      <c r="BA5" s="851"/>
      <c r="BB5" s="851"/>
      <c r="BC5" s="851"/>
      <c r="BD5" s="851"/>
      <c r="BE5" s="851"/>
      <c r="BF5" s="851"/>
      <c r="BG5" s="851"/>
      <c r="BH5" s="851"/>
      <c r="BI5" s="851"/>
    </row>
    <row r="6" spans="1:61" x14ac:dyDescent="0.25">
      <c r="A6" s="851" t="s">
        <v>1559</v>
      </c>
      <c r="B6" s="852"/>
      <c r="C6" s="852"/>
      <c r="D6" s="852"/>
      <c r="E6" s="852"/>
      <c r="F6" s="852"/>
      <c r="G6" s="852"/>
      <c r="H6" s="852"/>
      <c r="I6" s="852"/>
      <c r="J6" s="852"/>
      <c r="K6" s="863" t="s">
        <v>1867</v>
      </c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51" t="s">
        <v>1868</v>
      </c>
      <c r="Y6" s="851"/>
      <c r="Z6" s="851"/>
      <c r="AA6" s="851"/>
      <c r="AB6" s="851"/>
      <c r="AC6" s="851"/>
      <c r="AD6" s="851"/>
      <c r="AE6" s="851"/>
      <c r="AF6" s="851"/>
      <c r="AG6" s="851"/>
      <c r="AH6" s="851"/>
      <c r="AI6" s="851"/>
      <c r="AJ6" s="851" t="s">
        <v>1561</v>
      </c>
      <c r="AK6" s="852"/>
      <c r="AL6" s="852"/>
      <c r="AM6" s="852"/>
      <c r="AN6" s="852"/>
      <c r="AO6" s="852"/>
      <c r="AP6" s="852"/>
      <c r="AQ6" s="852"/>
      <c r="AR6" s="852"/>
      <c r="AS6" s="852"/>
      <c r="AT6" s="852"/>
      <c r="AU6" s="852"/>
      <c r="AV6" s="852"/>
      <c r="AW6" s="852"/>
      <c r="AX6" s="851" t="s">
        <v>1562</v>
      </c>
      <c r="AY6" s="852"/>
      <c r="AZ6" s="852"/>
      <c r="BA6" s="852"/>
      <c r="BB6" s="852"/>
      <c r="BC6" s="852"/>
      <c r="BD6" s="852"/>
      <c r="BE6" s="852"/>
      <c r="BF6" s="852"/>
      <c r="BG6" s="852"/>
      <c r="BH6" s="852"/>
      <c r="BI6" s="852"/>
    </row>
    <row r="7" spans="1:61" x14ac:dyDescent="0.25">
      <c r="A7" s="855">
        <v>3</v>
      </c>
      <c r="B7" s="855"/>
      <c r="C7" s="855"/>
      <c r="D7" s="855"/>
      <c r="E7" s="855"/>
      <c r="F7" s="855"/>
      <c r="G7" s="855"/>
      <c r="H7" s="855"/>
      <c r="I7" s="855"/>
      <c r="J7" s="855"/>
      <c r="K7" s="848" t="s">
        <v>1929</v>
      </c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48"/>
      <c r="X7" s="848" t="s">
        <v>1930</v>
      </c>
      <c r="Y7" s="848"/>
      <c r="Z7" s="848"/>
      <c r="AA7" s="848"/>
      <c r="AB7" s="848"/>
      <c r="AC7" s="848"/>
      <c r="AD7" s="848"/>
      <c r="AE7" s="848"/>
      <c r="AF7" s="848"/>
      <c r="AG7" s="848"/>
      <c r="AH7" s="848"/>
      <c r="AI7" s="848"/>
      <c r="AJ7" s="848" t="s">
        <v>1931</v>
      </c>
      <c r="AK7" s="848"/>
      <c r="AL7" s="848"/>
      <c r="AM7" s="848"/>
      <c r="AN7" s="848"/>
      <c r="AO7" s="848"/>
      <c r="AP7" s="848"/>
      <c r="AQ7" s="848"/>
      <c r="AR7" s="848"/>
      <c r="AS7" s="848"/>
      <c r="AT7" s="848"/>
      <c r="AU7" s="848"/>
      <c r="AV7" s="848"/>
      <c r="AW7" s="848"/>
      <c r="AX7" s="848" t="s">
        <v>1932</v>
      </c>
      <c r="AY7" s="848"/>
      <c r="AZ7" s="848"/>
      <c r="BA7" s="848"/>
      <c r="BB7" s="848"/>
      <c r="BC7" s="848"/>
      <c r="BD7" s="848"/>
      <c r="BE7" s="848"/>
      <c r="BF7" s="848"/>
      <c r="BG7" s="848"/>
      <c r="BH7" s="848"/>
      <c r="BI7" s="848"/>
    </row>
    <row r="8" spans="1:61" x14ac:dyDescent="0.25">
      <c r="A8" s="855">
        <v>4</v>
      </c>
      <c r="B8" s="855"/>
      <c r="C8" s="855"/>
      <c r="D8" s="855"/>
      <c r="E8" s="855"/>
      <c r="F8" s="855"/>
      <c r="G8" s="855"/>
      <c r="H8" s="855"/>
      <c r="I8" s="855"/>
      <c r="J8" s="855"/>
      <c r="K8" s="848" t="s">
        <v>1933</v>
      </c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 t="s">
        <v>1934</v>
      </c>
      <c r="Y8" s="848"/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848" t="s">
        <v>1935</v>
      </c>
      <c r="AK8" s="848"/>
      <c r="AL8" s="848"/>
      <c r="AM8" s="848"/>
      <c r="AN8" s="848"/>
      <c r="AO8" s="848"/>
      <c r="AP8" s="848"/>
      <c r="AQ8" s="848"/>
      <c r="AR8" s="848"/>
      <c r="AS8" s="848"/>
      <c r="AT8" s="848"/>
      <c r="AU8" s="848"/>
      <c r="AV8" s="848"/>
      <c r="AW8" s="848"/>
      <c r="AX8" s="848" t="s">
        <v>1588</v>
      </c>
      <c r="AY8" s="848"/>
      <c r="AZ8" s="848"/>
      <c r="BA8" s="848"/>
      <c r="BB8" s="848"/>
      <c r="BC8" s="848"/>
      <c r="BD8" s="848"/>
      <c r="BE8" s="848"/>
      <c r="BF8" s="848"/>
      <c r="BG8" s="848"/>
      <c r="BH8" s="848"/>
      <c r="BI8" s="848"/>
    </row>
    <row r="9" spans="1:61" x14ac:dyDescent="0.25">
      <c r="A9" s="855">
        <v>5</v>
      </c>
      <c r="B9" s="855"/>
      <c r="C9" s="855"/>
      <c r="D9" s="855"/>
      <c r="E9" s="855"/>
      <c r="F9" s="855"/>
      <c r="G9" s="855"/>
      <c r="H9" s="855"/>
      <c r="I9" s="855"/>
      <c r="J9" s="855"/>
      <c r="K9" s="848" t="s">
        <v>1936</v>
      </c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 t="s">
        <v>1937</v>
      </c>
      <c r="Y9" s="848"/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 t="s">
        <v>1938</v>
      </c>
      <c r="AK9" s="848"/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 t="s">
        <v>1592</v>
      </c>
      <c r="AY9" s="848"/>
      <c r="AZ9" s="848"/>
      <c r="BA9" s="848"/>
      <c r="BB9" s="848"/>
      <c r="BC9" s="848"/>
      <c r="BD9" s="848"/>
      <c r="BE9" s="848"/>
      <c r="BF9" s="848"/>
      <c r="BG9" s="848"/>
      <c r="BH9" s="848"/>
      <c r="BI9" s="848"/>
    </row>
    <row r="10" spans="1:61" x14ac:dyDescent="0.25">
      <c r="A10" s="855">
        <v>6</v>
      </c>
      <c r="B10" s="855"/>
      <c r="C10" s="855"/>
      <c r="D10" s="855"/>
      <c r="E10" s="855"/>
      <c r="F10" s="855"/>
      <c r="G10" s="855"/>
      <c r="H10" s="855"/>
      <c r="I10" s="855"/>
      <c r="J10" s="855"/>
      <c r="K10" s="848" t="s">
        <v>1939</v>
      </c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8"/>
      <c r="X10" s="848" t="s">
        <v>1940</v>
      </c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848"/>
      <c r="AJ10" s="848" t="s">
        <v>1941</v>
      </c>
      <c r="AK10" s="848"/>
      <c r="AL10" s="848"/>
      <c r="AM10" s="848"/>
      <c r="AN10" s="848"/>
      <c r="AO10" s="848"/>
      <c r="AP10" s="848"/>
      <c r="AQ10" s="848"/>
      <c r="AR10" s="848"/>
      <c r="AS10" s="848"/>
      <c r="AT10" s="848"/>
      <c r="AU10" s="848"/>
      <c r="AV10" s="848"/>
      <c r="AW10" s="848"/>
      <c r="AX10" s="848" t="s">
        <v>1942</v>
      </c>
      <c r="AY10" s="848"/>
      <c r="AZ10" s="848"/>
      <c r="BA10" s="848"/>
      <c r="BB10" s="848"/>
      <c r="BC10" s="848"/>
      <c r="BD10" s="848"/>
      <c r="BE10" s="848"/>
      <c r="BF10" s="848"/>
      <c r="BG10" s="848"/>
      <c r="BH10" s="848"/>
      <c r="BI10" s="848"/>
    </row>
    <row r="11" spans="1:61" x14ac:dyDescent="0.25">
      <c r="A11" s="855">
        <v>7</v>
      </c>
      <c r="B11" s="855"/>
      <c r="C11" s="855"/>
      <c r="D11" s="855"/>
      <c r="E11" s="855"/>
      <c r="F11" s="855"/>
      <c r="G11" s="855"/>
      <c r="H11" s="855"/>
      <c r="I11" s="855"/>
      <c r="J11" s="855"/>
      <c r="K11" s="848" t="s">
        <v>1943</v>
      </c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848"/>
      <c r="W11" s="848"/>
      <c r="X11" s="848" t="s">
        <v>1944</v>
      </c>
      <c r="Y11" s="848"/>
      <c r="Z11" s="848"/>
      <c r="AA11" s="848"/>
      <c r="AB11" s="848"/>
      <c r="AC11" s="848"/>
      <c r="AD11" s="848"/>
      <c r="AE11" s="848"/>
      <c r="AF11" s="848"/>
      <c r="AG11" s="848"/>
      <c r="AH11" s="848"/>
      <c r="AI11" s="848"/>
      <c r="AJ11" s="848" t="s">
        <v>1945</v>
      </c>
      <c r="AK11" s="848"/>
      <c r="AL11" s="848"/>
      <c r="AM11" s="848"/>
      <c r="AN11" s="848"/>
      <c r="AO11" s="848"/>
      <c r="AP11" s="848"/>
      <c r="AQ11" s="848"/>
      <c r="AR11" s="848"/>
      <c r="AS11" s="848"/>
      <c r="AT11" s="848"/>
      <c r="AU11" s="848"/>
      <c r="AV11" s="848"/>
      <c r="AW11" s="848"/>
      <c r="AX11" s="865" t="s">
        <v>1946</v>
      </c>
      <c r="AY11" s="865"/>
      <c r="AZ11" s="865"/>
      <c r="BA11" s="865"/>
      <c r="BB11" s="865"/>
      <c r="BC11" s="865"/>
      <c r="BD11" s="865"/>
      <c r="BE11" s="865"/>
      <c r="BF11" s="865"/>
      <c r="BG11" s="865"/>
      <c r="BH11" s="865"/>
      <c r="BI11" s="865"/>
    </row>
    <row r="12" spans="1:61" x14ac:dyDescent="0.25">
      <c r="A12" s="847" t="s">
        <v>15</v>
      </c>
      <c r="B12" s="847"/>
      <c r="C12" s="847"/>
      <c r="D12" s="847"/>
      <c r="E12" s="847"/>
      <c r="F12" s="847"/>
      <c r="G12" s="847"/>
      <c r="H12" s="847"/>
      <c r="I12" s="847"/>
      <c r="J12" s="847"/>
      <c r="K12" s="846" t="s">
        <v>1947</v>
      </c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 t="s">
        <v>1948</v>
      </c>
      <c r="Y12" s="846"/>
      <c r="Z12" s="846"/>
      <c r="AA12" s="846"/>
      <c r="AB12" s="846"/>
      <c r="AC12" s="846"/>
      <c r="AD12" s="846"/>
      <c r="AE12" s="846"/>
      <c r="AF12" s="846"/>
      <c r="AG12" s="846"/>
      <c r="AH12" s="846"/>
      <c r="AI12" s="846"/>
      <c r="AJ12" s="846" t="s">
        <v>1949</v>
      </c>
      <c r="AK12" s="846"/>
      <c r="AL12" s="846"/>
      <c r="AM12" s="846"/>
      <c r="AN12" s="846"/>
      <c r="AO12" s="846"/>
      <c r="AP12" s="846"/>
      <c r="AQ12" s="846"/>
      <c r="AR12" s="846"/>
      <c r="AS12" s="846"/>
      <c r="AT12" s="846"/>
      <c r="AU12" s="846"/>
      <c r="AV12" s="846"/>
      <c r="AW12" s="846"/>
      <c r="AX12" s="864"/>
      <c r="AY12" s="864"/>
      <c r="AZ12" s="864"/>
      <c r="BA12" s="864"/>
      <c r="BB12" s="864"/>
      <c r="BC12" s="864"/>
      <c r="BD12" s="864"/>
      <c r="BE12" s="864"/>
      <c r="BF12" s="864"/>
      <c r="BG12" s="864"/>
      <c r="BH12" s="864"/>
      <c r="BI12" s="864"/>
    </row>
  </sheetData>
  <mergeCells count="52">
    <mergeCell ref="A11:J11"/>
    <mergeCell ref="K11:W11"/>
    <mergeCell ref="X11:AI11"/>
    <mergeCell ref="AJ11:AW11"/>
    <mergeCell ref="AX11:BI11"/>
    <mergeCell ref="A12:J12"/>
    <mergeCell ref="K12:W12"/>
    <mergeCell ref="X12:AI12"/>
    <mergeCell ref="AJ12:AW12"/>
    <mergeCell ref="AX12:BI12"/>
    <mergeCell ref="A9:J9"/>
    <mergeCell ref="K9:W9"/>
    <mergeCell ref="X9:AI9"/>
    <mergeCell ref="AJ9:AW9"/>
    <mergeCell ref="AX9:BI9"/>
    <mergeCell ref="A10:J10"/>
    <mergeCell ref="K10:W10"/>
    <mergeCell ref="X10:AI10"/>
    <mergeCell ref="AJ10:AW10"/>
    <mergeCell ref="AX10:BI10"/>
    <mergeCell ref="A7:J7"/>
    <mergeCell ref="K7:W7"/>
    <mergeCell ref="X7:AI7"/>
    <mergeCell ref="AJ7:AW7"/>
    <mergeCell ref="AX7:BI7"/>
    <mergeCell ref="A8:J8"/>
    <mergeCell ref="K8:W8"/>
    <mergeCell ref="X8:AI8"/>
    <mergeCell ref="AJ8:AW8"/>
    <mergeCell ref="AX8:BI8"/>
    <mergeCell ref="A5:J6"/>
    <mergeCell ref="K5:AI5"/>
    <mergeCell ref="AJ5:AW6"/>
    <mergeCell ref="AX5:BI6"/>
    <mergeCell ref="K6:W6"/>
    <mergeCell ref="X6:AI6"/>
    <mergeCell ref="A3:J3"/>
    <mergeCell ref="K3:W3"/>
    <mergeCell ref="X3:AI3"/>
    <mergeCell ref="AJ3:AW3"/>
    <mergeCell ref="AX3:BI3"/>
    <mergeCell ref="A4:J4"/>
    <mergeCell ref="K4:W4"/>
    <mergeCell ref="X4:AI4"/>
    <mergeCell ref="AJ4:AW4"/>
    <mergeCell ref="AX4:BI4"/>
    <mergeCell ref="A1:J2"/>
    <mergeCell ref="K1:AI1"/>
    <mergeCell ref="AJ1:AW2"/>
    <mergeCell ref="AX1:BI2"/>
    <mergeCell ref="K2:W2"/>
    <mergeCell ref="X2:A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workbookViewId="0">
      <selection activeCell="Z16" sqref="Z16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</cols>
  <sheetData>
    <row r="1" spans="1:64" x14ac:dyDescent="0.25">
      <c r="A1" s="851" t="s">
        <v>1902</v>
      </c>
      <c r="B1" s="851"/>
      <c r="C1" s="851"/>
      <c r="D1" s="851" t="s">
        <v>1903</v>
      </c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 t="s">
        <v>1904</v>
      </c>
      <c r="AD1" s="851"/>
      <c r="AE1" s="851"/>
      <c r="AF1" s="851"/>
      <c r="AG1" s="851"/>
      <c r="AH1" s="851"/>
      <c r="AI1" s="851"/>
      <c r="AJ1" s="851"/>
      <c r="AK1" s="851"/>
      <c r="AL1" s="851"/>
      <c r="AM1" s="851"/>
      <c r="AN1" s="863" t="s">
        <v>1905</v>
      </c>
      <c r="AO1" s="863"/>
      <c r="AP1" s="863"/>
      <c r="AQ1" s="863"/>
      <c r="AR1" s="863"/>
      <c r="AS1" s="863"/>
      <c r="AT1" s="863"/>
      <c r="AU1" s="863"/>
      <c r="AV1" s="863"/>
      <c r="AW1" s="863"/>
      <c r="AX1" s="863"/>
      <c r="AY1" s="863"/>
      <c r="AZ1" s="863"/>
      <c r="BA1" s="863"/>
      <c r="BB1" s="863"/>
      <c r="BC1" s="863"/>
      <c r="BD1" s="863"/>
      <c r="BE1" s="863"/>
      <c r="BF1" s="863"/>
      <c r="BG1" s="863"/>
      <c r="BH1" s="863"/>
      <c r="BI1" s="863"/>
      <c r="BJ1" s="863"/>
      <c r="BK1" s="863"/>
      <c r="BL1" s="863"/>
    </row>
    <row r="2" spans="1:64" x14ac:dyDescent="0.25">
      <c r="A2" s="855">
        <v>1</v>
      </c>
      <c r="B2" s="855"/>
      <c r="C2" s="855"/>
      <c r="D2" s="848" t="s">
        <v>1906</v>
      </c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55">
        <v>2</v>
      </c>
      <c r="AD2" s="855"/>
      <c r="AE2" s="855"/>
      <c r="AF2" s="855"/>
      <c r="AG2" s="855"/>
      <c r="AH2" s="855"/>
      <c r="AI2" s="855"/>
      <c r="AJ2" s="855"/>
      <c r="AK2" s="855"/>
      <c r="AL2" s="855"/>
      <c r="AM2" s="855"/>
      <c r="AN2" s="848" t="s">
        <v>1907</v>
      </c>
      <c r="AO2" s="848"/>
      <c r="AP2" s="848"/>
      <c r="AQ2" s="848"/>
      <c r="AR2" s="848"/>
      <c r="AS2" s="848"/>
      <c r="AT2" s="848"/>
      <c r="AU2" s="848"/>
      <c r="AV2" s="848"/>
      <c r="AW2" s="848"/>
      <c r="AX2" s="848"/>
      <c r="AY2" s="848"/>
      <c r="AZ2" s="848"/>
      <c r="BA2" s="848"/>
      <c r="BB2" s="848"/>
      <c r="BC2" s="848"/>
      <c r="BD2" s="848"/>
      <c r="BE2" s="848"/>
      <c r="BF2" s="848"/>
      <c r="BG2" s="848"/>
      <c r="BH2" s="848"/>
      <c r="BI2" s="848"/>
      <c r="BJ2" s="848"/>
      <c r="BK2" s="848"/>
      <c r="BL2" s="848"/>
    </row>
    <row r="3" spans="1:64" x14ac:dyDescent="0.25">
      <c r="A3" s="855">
        <v>2</v>
      </c>
      <c r="B3" s="855"/>
      <c r="C3" s="855"/>
      <c r="D3" s="848" t="s">
        <v>1908</v>
      </c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55">
        <v>11</v>
      </c>
      <c r="AD3" s="855"/>
      <c r="AE3" s="855"/>
      <c r="AF3" s="855"/>
      <c r="AG3" s="855"/>
      <c r="AH3" s="855"/>
      <c r="AI3" s="855"/>
      <c r="AJ3" s="855"/>
      <c r="AK3" s="855"/>
      <c r="AL3" s="855"/>
      <c r="AM3" s="855"/>
      <c r="AN3" s="848" t="s">
        <v>1909</v>
      </c>
      <c r="AO3" s="848"/>
      <c r="AP3" s="848"/>
      <c r="AQ3" s="848"/>
      <c r="AR3" s="848"/>
      <c r="AS3" s="848"/>
      <c r="AT3" s="848"/>
      <c r="AU3" s="848"/>
      <c r="AV3" s="848"/>
      <c r="AW3" s="848"/>
      <c r="AX3" s="848"/>
      <c r="AY3" s="848"/>
      <c r="AZ3" s="848"/>
      <c r="BA3" s="848"/>
      <c r="BB3" s="848"/>
      <c r="BC3" s="848"/>
      <c r="BD3" s="848"/>
      <c r="BE3" s="848"/>
      <c r="BF3" s="848"/>
      <c r="BG3" s="848"/>
      <c r="BH3" s="848"/>
      <c r="BI3" s="848"/>
      <c r="BJ3" s="848"/>
      <c r="BK3" s="848"/>
      <c r="BL3" s="848"/>
    </row>
    <row r="4" spans="1:64" x14ac:dyDescent="0.25">
      <c r="A4" s="855">
        <v>3</v>
      </c>
      <c r="B4" s="855"/>
      <c r="C4" s="855"/>
      <c r="D4" s="848" t="s">
        <v>1910</v>
      </c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55">
        <v>11</v>
      </c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48" t="s">
        <v>1911</v>
      </c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</row>
    <row r="5" spans="1:64" x14ac:dyDescent="0.25">
      <c r="A5" s="849" t="s">
        <v>1912</v>
      </c>
      <c r="B5" s="849"/>
      <c r="C5" s="849"/>
      <c r="D5" s="849" t="s">
        <v>1913</v>
      </c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 t="s">
        <v>1914</v>
      </c>
      <c r="AD5" s="849"/>
      <c r="AE5" s="849"/>
      <c r="AF5" s="849"/>
      <c r="AG5" s="849"/>
      <c r="AH5" s="849"/>
      <c r="AI5" s="849"/>
      <c r="AJ5" s="849"/>
      <c r="AK5" s="849"/>
      <c r="AL5" s="849"/>
      <c r="AM5" s="849"/>
      <c r="AN5" s="849" t="s">
        <v>1915</v>
      </c>
      <c r="AO5" s="849"/>
      <c r="AP5" s="849"/>
      <c r="AQ5" s="849"/>
      <c r="AR5" s="849"/>
      <c r="AS5" s="849"/>
      <c r="AT5" s="849"/>
      <c r="AU5" s="849"/>
      <c r="AV5" s="849"/>
      <c r="AW5" s="849"/>
      <c r="AX5" s="849"/>
      <c r="AY5" s="849"/>
      <c r="AZ5" s="849"/>
      <c r="BA5" s="849"/>
      <c r="BB5" s="849"/>
      <c r="BC5" s="849"/>
      <c r="BD5" s="849"/>
      <c r="BE5" s="849"/>
      <c r="BF5" s="849"/>
      <c r="BG5" s="849"/>
      <c r="BH5" s="849"/>
      <c r="BI5" s="849"/>
      <c r="BJ5" s="849"/>
      <c r="BK5" s="849"/>
      <c r="BL5" s="849"/>
    </row>
    <row r="6" spans="1:64" x14ac:dyDescent="0.25">
      <c r="A6" s="861"/>
      <c r="B6" s="861"/>
      <c r="C6" s="861"/>
      <c r="D6" s="847" t="s">
        <v>1916</v>
      </c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7"/>
      <c r="Z6" s="847"/>
      <c r="AA6" s="847"/>
      <c r="AB6" s="847"/>
      <c r="AC6" s="858"/>
      <c r="AD6" s="858"/>
      <c r="AE6" s="858"/>
      <c r="AF6" s="858"/>
      <c r="AG6" s="858"/>
      <c r="AH6" s="858"/>
      <c r="AI6" s="858"/>
      <c r="AJ6" s="858"/>
      <c r="AK6" s="858"/>
      <c r="AL6" s="858"/>
      <c r="AM6" s="858"/>
      <c r="AN6" s="866" t="s">
        <v>1917</v>
      </c>
      <c r="AO6" s="866"/>
      <c r="AP6" s="866"/>
      <c r="AQ6" s="866"/>
      <c r="AR6" s="866"/>
      <c r="AS6" s="866"/>
      <c r="AT6" s="866"/>
      <c r="AU6" s="866"/>
      <c r="AV6" s="866"/>
      <c r="AW6" s="866"/>
      <c r="AX6" s="866"/>
      <c r="AY6" s="866"/>
      <c r="AZ6" s="866"/>
      <c r="BA6" s="866"/>
      <c r="BB6" s="866"/>
      <c r="BC6" s="866"/>
      <c r="BD6" s="866"/>
      <c r="BE6" s="866"/>
      <c r="BF6" s="866"/>
      <c r="BG6" s="866"/>
      <c r="BH6" s="866"/>
      <c r="BI6" s="866"/>
      <c r="BJ6" s="866"/>
      <c r="BK6" s="866"/>
      <c r="BL6" s="866"/>
    </row>
    <row r="7" spans="1:64" x14ac:dyDescent="0.25">
      <c r="A7" s="855">
        <v>5</v>
      </c>
      <c r="B7" s="855"/>
      <c r="C7" s="855"/>
      <c r="D7" s="848" t="s">
        <v>1918</v>
      </c>
      <c r="E7" s="848"/>
      <c r="F7" s="848"/>
      <c r="G7" s="848"/>
      <c r="H7" s="848"/>
      <c r="I7" s="848"/>
      <c r="J7" s="848"/>
      <c r="K7" s="848"/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48"/>
      <c r="X7" s="848"/>
      <c r="Y7" s="848"/>
      <c r="Z7" s="848"/>
      <c r="AA7" s="848"/>
      <c r="AB7" s="848"/>
      <c r="AC7" s="861"/>
      <c r="AD7" s="861"/>
      <c r="AE7" s="861"/>
      <c r="AF7" s="861"/>
      <c r="AG7" s="861"/>
      <c r="AH7" s="861"/>
      <c r="AI7" s="861"/>
      <c r="AJ7" s="861"/>
      <c r="AK7" s="861"/>
      <c r="AL7" s="861"/>
      <c r="AM7" s="861"/>
      <c r="AN7" s="855" t="s">
        <v>1919</v>
      </c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5"/>
      <c r="AZ7" s="855"/>
      <c r="BA7" s="855"/>
      <c r="BB7" s="855"/>
      <c r="BC7" s="855"/>
      <c r="BD7" s="855"/>
      <c r="BE7" s="855"/>
      <c r="BF7" s="855"/>
      <c r="BG7" s="855"/>
      <c r="BH7" s="855"/>
      <c r="BI7" s="855"/>
      <c r="BJ7" s="855"/>
      <c r="BK7" s="855"/>
      <c r="BL7" s="855"/>
    </row>
    <row r="8" spans="1:64" x14ac:dyDescent="0.25">
      <c r="A8" s="861"/>
      <c r="B8" s="861"/>
      <c r="C8" s="861"/>
      <c r="D8" s="847" t="s">
        <v>1920</v>
      </c>
      <c r="E8" s="847"/>
      <c r="F8" s="847"/>
      <c r="G8" s="847"/>
      <c r="H8" s="847"/>
      <c r="I8" s="847"/>
      <c r="J8" s="847"/>
      <c r="K8" s="847"/>
      <c r="L8" s="847"/>
      <c r="M8" s="847"/>
      <c r="N8" s="847"/>
      <c r="O8" s="847"/>
      <c r="P8" s="847"/>
      <c r="Q8" s="847"/>
      <c r="R8" s="847"/>
      <c r="S8" s="847"/>
      <c r="T8" s="847"/>
      <c r="U8" s="847"/>
      <c r="V8" s="847"/>
      <c r="W8" s="847"/>
      <c r="X8" s="847"/>
      <c r="Y8" s="847"/>
      <c r="Z8" s="847"/>
      <c r="AA8" s="847"/>
      <c r="AB8" s="847"/>
      <c r="AC8" s="858"/>
      <c r="AD8" s="858"/>
      <c r="AE8" s="858"/>
      <c r="AF8" s="858"/>
      <c r="AG8" s="858"/>
      <c r="AH8" s="858"/>
      <c r="AI8" s="858"/>
      <c r="AJ8" s="858"/>
      <c r="AK8" s="858"/>
      <c r="AL8" s="858"/>
      <c r="AM8" s="858"/>
      <c r="AN8" s="846" t="s">
        <v>1897</v>
      </c>
      <c r="AO8" s="846"/>
      <c r="AP8" s="846"/>
      <c r="AQ8" s="846"/>
      <c r="AR8" s="846"/>
      <c r="AS8" s="846"/>
      <c r="AT8" s="846"/>
      <c r="AU8" s="846"/>
      <c r="AV8" s="846"/>
      <c r="AW8" s="846"/>
      <c r="AX8" s="846"/>
      <c r="AY8" s="846"/>
      <c r="AZ8" s="846"/>
      <c r="BA8" s="846"/>
      <c r="BB8" s="846"/>
      <c r="BC8" s="846"/>
      <c r="BD8" s="846"/>
      <c r="BE8" s="846"/>
      <c r="BF8" s="846"/>
      <c r="BG8" s="846"/>
      <c r="BH8" s="846"/>
      <c r="BI8" s="846"/>
      <c r="BJ8" s="846"/>
      <c r="BK8" s="846"/>
      <c r="BL8" s="846"/>
    </row>
  </sheetData>
  <mergeCells count="32">
    <mergeCell ref="A7:C7"/>
    <mergeCell ref="D7:AB7"/>
    <mergeCell ref="AC7:AM7"/>
    <mergeCell ref="AN7:BL7"/>
    <mergeCell ref="A8:C8"/>
    <mergeCell ref="D8:AB8"/>
    <mergeCell ref="AC8:AM8"/>
    <mergeCell ref="AN8:BL8"/>
    <mergeCell ref="A5:C5"/>
    <mergeCell ref="D5:AB5"/>
    <mergeCell ref="AC5:AM5"/>
    <mergeCell ref="AN5:BL5"/>
    <mergeCell ref="A6:C6"/>
    <mergeCell ref="D6:AB6"/>
    <mergeCell ref="AC6:AM6"/>
    <mergeCell ref="AN6:BL6"/>
    <mergeCell ref="A3:C3"/>
    <mergeCell ref="D3:AB3"/>
    <mergeCell ref="AC3:AM3"/>
    <mergeCell ref="AN3:BL3"/>
    <mergeCell ref="A4:C4"/>
    <mergeCell ref="D4:AB4"/>
    <mergeCell ref="AC4:AM4"/>
    <mergeCell ref="AN4:BL4"/>
    <mergeCell ref="A1:C1"/>
    <mergeCell ref="D1:AB1"/>
    <mergeCell ref="AC1:AM1"/>
    <mergeCell ref="AN1:BL1"/>
    <mergeCell ref="A2:C2"/>
    <mergeCell ref="D2:AB2"/>
    <mergeCell ref="AC2:AM2"/>
    <mergeCell ref="AN2:B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workbookViewId="0">
      <selection activeCell="R15" sqref="R15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</cols>
  <sheetData>
    <row r="1" spans="1:64" x14ac:dyDescent="0.25">
      <c r="A1" s="851" t="s">
        <v>1596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3" t="s">
        <v>1597</v>
      </c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3"/>
      <c r="AM1" s="853"/>
      <c r="AN1" s="853"/>
      <c r="AO1" s="853" t="s">
        <v>1598</v>
      </c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  <c r="BL1" s="853"/>
    </row>
    <row r="2" spans="1:64" x14ac:dyDescent="0.25">
      <c r="A2" s="851" t="s">
        <v>1596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46" t="s">
        <v>1599</v>
      </c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 t="s">
        <v>1600</v>
      </c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7" t="s">
        <v>1632</v>
      </c>
      <c r="AP2" s="847"/>
      <c r="AQ2" s="847"/>
      <c r="AR2" s="847"/>
      <c r="AS2" s="847"/>
      <c r="AT2" s="846" t="s">
        <v>1601</v>
      </c>
      <c r="AU2" s="846"/>
      <c r="AV2" s="846"/>
      <c r="AW2" s="846"/>
      <c r="AX2" s="846"/>
      <c r="AY2" s="846"/>
      <c r="AZ2" s="846"/>
      <c r="BA2" s="846"/>
      <c r="BB2" s="846"/>
      <c r="BC2" s="846"/>
      <c r="BD2" s="846"/>
      <c r="BE2" s="846" t="s">
        <v>1600</v>
      </c>
      <c r="BF2" s="846"/>
      <c r="BG2" s="846"/>
      <c r="BH2" s="846"/>
      <c r="BI2" s="846"/>
      <c r="BJ2" s="846"/>
      <c r="BK2" s="846"/>
      <c r="BL2" s="846"/>
    </row>
    <row r="3" spans="1:64" x14ac:dyDescent="0.25">
      <c r="A3" s="848" t="s">
        <v>1898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55" t="s">
        <v>1618</v>
      </c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 t="s">
        <v>1618</v>
      </c>
      <c r="AE3" s="855"/>
      <c r="AF3" s="855"/>
      <c r="AG3" s="855"/>
      <c r="AH3" s="855"/>
      <c r="AI3" s="855"/>
      <c r="AJ3" s="855"/>
      <c r="AK3" s="855"/>
      <c r="AL3" s="855"/>
      <c r="AM3" s="855"/>
      <c r="AN3" s="855"/>
      <c r="AO3" s="855" t="s">
        <v>1618</v>
      </c>
      <c r="AP3" s="855"/>
      <c r="AQ3" s="855"/>
      <c r="AR3" s="855"/>
      <c r="AS3" s="855"/>
      <c r="AT3" s="855" t="s">
        <v>1618</v>
      </c>
      <c r="AU3" s="855"/>
      <c r="AV3" s="855"/>
      <c r="AW3" s="855"/>
      <c r="AX3" s="855"/>
      <c r="AY3" s="855"/>
      <c r="AZ3" s="855"/>
      <c r="BA3" s="855"/>
      <c r="BB3" s="855"/>
      <c r="BC3" s="855"/>
      <c r="BD3" s="855"/>
      <c r="BE3" s="855" t="s">
        <v>1618</v>
      </c>
      <c r="BF3" s="855"/>
      <c r="BG3" s="855"/>
      <c r="BH3" s="855"/>
      <c r="BI3" s="855"/>
      <c r="BJ3" s="855"/>
      <c r="BK3" s="855"/>
      <c r="BL3" s="855"/>
    </row>
    <row r="4" spans="1:64" x14ac:dyDescent="0.25">
      <c r="A4" s="848" t="s">
        <v>1899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55" t="s">
        <v>1618</v>
      </c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 t="s">
        <v>1618</v>
      </c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 t="s">
        <v>1618</v>
      </c>
      <c r="AP4" s="855"/>
      <c r="AQ4" s="855"/>
      <c r="AR4" s="855"/>
      <c r="AS4" s="855"/>
      <c r="AT4" s="855" t="s">
        <v>1618</v>
      </c>
      <c r="AU4" s="855"/>
      <c r="AV4" s="855"/>
      <c r="AW4" s="855"/>
      <c r="AX4" s="855"/>
      <c r="AY4" s="855"/>
      <c r="AZ4" s="855"/>
      <c r="BA4" s="855"/>
      <c r="BB4" s="855"/>
      <c r="BC4" s="855"/>
      <c r="BD4" s="855"/>
      <c r="BE4" s="855" t="s">
        <v>1618</v>
      </c>
      <c r="BF4" s="855"/>
      <c r="BG4" s="855"/>
      <c r="BH4" s="855"/>
      <c r="BI4" s="855"/>
      <c r="BJ4" s="855"/>
      <c r="BK4" s="855"/>
      <c r="BL4" s="855"/>
    </row>
    <row r="5" spans="1:64" x14ac:dyDescent="0.25">
      <c r="A5" s="849" t="s">
        <v>1900</v>
      </c>
      <c r="B5" s="849"/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55" t="s">
        <v>1618</v>
      </c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 t="s">
        <v>1618</v>
      </c>
      <c r="AE5" s="855"/>
      <c r="AF5" s="855"/>
      <c r="AG5" s="855"/>
      <c r="AH5" s="855"/>
      <c r="AI5" s="855"/>
      <c r="AJ5" s="855"/>
      <c r="AK5" s="855"/>
      <c r="AL5" s="855"/>
      <c r="AM5" s="855"/>
      <c r="AN5" s="855"/>
      <c r="AO5" s="855" t="s">
        <v>1618</v>
      </c>
      <c r="AP5" s="855"/>
      <c r="AQ5" s="855"/>
      <c r="AR5" s="855"/>
      <c r="AS5" s="855"/>
      <c r="AT5" s="855" t="s">
        <v>1618</v>
      </c>
      <c r="AU5" s="855"/>
      <c r="AV5" s="855"/>
      <c r="AW5" s="855"/>
      <c r="AX5" s="855"/>
      <c r="AY5" s="855"/>
      <c r="AZ5" s="855"/>
      <c r="BA5" s="855"/>
      <c r="BB5" s="855"/>
      <c r="BC5" s="855"/>
      <c r="BD5" s="855"/>
      <c r="BE5" s="855" t="s">
        <v>1618</v>
      </c>
      <c r="BF5" s="855"/>
      <c r="BG5" s="855"/>
      <c r="BH5" s="855"/>
      <c r="BI5" s="855"/>
      <c r="BJ5" s="855"/>
      <c r="BK5" s="855"/>
      <c r="BL5" s="855"/>
    </row>
    <row r="6" spans="1:64" x14ac:dyDescent="0.25">
      <c r="A6" s="848" t="s">
        <v>1617</v>
      </c>
      <c r="B6" s="848"/>
      <c r="C6" s="848"/>
      <c r="D6" s="848"/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848"/>
      <c r="S6" s="855">
        <v>7</v>
      </c>
      <c r="T6" s="855"/>
      <c r="U6" s="855"/>
      <c r="V6" s="855"/>
      <c r="W6" s="855"/>
      <c r="X6" s="855"/>
      <c r="Y6" s="855"/>
      <c r="Z6" s="855"/>
      <c r="AA6" s="855"/>
      <c r="AB6" s="855"/>
      <c r="AC6" s="855"/>
      <c r="AD6" s="848" t="s">
        <v>1901</v>
      </c>
      <c r="AE6" s="848"/>
      <c r="AF6" s="848"/>
      <c r="AG6" s="848"/>
      <c r="AH6" s="848"/>
      <c r="AI6" s="848"/>
      <c r="AJ6" s="848"/>
      <c r="AK6" s="848"/>
      <c r="AL6" s="848"/>
      <c r="AM6" s="848"/>
      <c r="AN6" s="848"/>
      <c r="AO6" s="855" t="s">
        <v>1514</v>
      </c>
      <c r="AP6" s="855"/>
      <c r="AQ6" s="855"/>
      <c r="AR6" s="855"/>
      <c r="AS6" s="855"/>
      <c r="AT6" s="855">
        <v>7</v>
      </c>
      <c r="AU6" s="855"/>
      <c r="AV6" s="855"/>
      <c r="AW6" s="855"/>
      <c r="AX6" s="855"/>
      <c r="AY6" s="855"/>
      <c r="AZ6" s="855"/>
      <c r="BA6" s="855"/>
      <c r="BB6" s="855"/>
      <c r="BC6" s="855"/>
      <c r="BD6" s="855"/>
      <c r="BE6" s="848" t="s">
        <v>1901</v>
      </c>
      <c r="BF6" s="848"/>
      <c r="BG6" s="848"/>
      <c r="BH6" s="848"/>
      <c r="BI6" s="848"/>
      <c r="BJ6" s="848"/>
      <c r="BK6" s="848"/>
      <c r="BL6" s="848"/>
    </row>
    <row r="7" spans="1:64" x14ac:dyDescent="0.25">
      <c r="A7" s="848" t="s">
        <v>1619</v>
      </c>
      <c r="B7" s="848"/>
      <c r="C7" s="848"/>
      <c r="D7" s="848"/>
      <c r="E7" s="848"/>
      <c r="F7" s="848"/>
      <c r="G7" s="848"/>
      <c r="H7" s="848"/>
      <c r="I7" s="848"/>
      <c r="J7" s="848"/>
      <c r="K7" s="848"/>
      <c r="L7" s="848"/>
      <c r="M7" s="848"/>
      <c r="N7" s="848"/>
      <c r="O7" s="848"/>
      <c r="P7" s="848"/>
      <c r="Q7" s="848"/>
      <c r="R7" s="848"/>
      <c r="S7" s="855" t="s">
        <v>1618</v>
      </c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 t="s">
        <v>1618</v>
      </c>
      <c r="AE7" s="855"/>
      <c r="AF7" s="855"/>
      <c r="AG7" s="855"/>
      <c r="AH7" s="855"/>
      <c r="AI7" s="855"/>
      <c r="AJ7" s="855"/>
      <c r="AK7" s="855"/>
      <c r="AL7" s="855"/>
      <c r="AM7" s="855"/>
      <c r="AN7" s="855"/>
      <c r="AO7" s="855" t="s">
        <v>1618</v>
      </c>
      <c r="AP7" s="855"/>
      <c r="AQ7" s="855"/>
      <c r="AR7" s="855"/>
      <c r="AS7" s="855"/>
      <c r="AT7" s="855" t="s">
        <v>1618</v>
      </c>
      <c r="AU7" s="855"/>
      <c r="AV7" s="855"/>
      <c r="AW7" s="855"/>
      <c r="AX7" s="855"/>
      <c r="AY7" s="855"/>
      <c r="AZ7" s="855"/>
      <c r="BA7" s="855"/>
      <c r="BB7" s="855"/>
      <c r="BC7" s="855"/>
      <c r="BD7" s="855"/>
      <c r="BE7" s="855" t="s">
        <v>1618</v>
      </c>
      <c r="BF7" s="855"/>
      <c r="BG7" s="855"/>
      <c r="BH7" s="855"/>
      <c r="BI7" s="855"/>
      <c r="BJ7" s="855"/>
      <c r="BK7" s="855"/>
      <c r="BL7" s="855"/>
    </row>
    <row r="8" spans="1:64" x14ac:dyDescent="0.25">
      <c r="A8" s="848" t="s">
        <v>1622</v>
      </c>
      <c r="B8" s="848"/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55" t="s">
        <v>1618</v>
      </c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 t="s">
        <v>1618</v>
      </c>
      <c r="AE8" s="855"/>
      <c r="AF8" s="855"/>
      <c r="AG8" s="855"/>
      <c r="AH8" s="855"/>
      <c r="AI8" s="855"/>
      <c r="AJ8" s="855"/>
      <c r="AK8" s="855"/>
      <c r="AL8" s="855"/>
      <c r="AM8" s="855"/>
      <c r="AN8" s="855"/>
      <c r="AO8" s="855" t="s">
        <v>1618</v>
      </c>
      <c r="AP8" s="855"/>
      <c r="AQ8" s="855"/>
      <c r="AR8" s="855"/>
      <c r="AS8" s="855"/>
      <c r="AT8" s="855" t="s">
        <v>1618</v>
      </c>
      <c r="AU8" s="855"/>
      <c r="AV8" s="855"/>
      <c r="AW8" s="855"/>
      <c r="AX8" s="855"/>
      <c r="AY8" s="855"/>
      <c r="AZ8" s="855"/>
      <c r="BA8" s="855"/>
      <c r="BB8" s="855"/>
      <c r="BC8" s="855"/>
      <c r="BD8" s="855"/>
      <c r="BE8" s="855" t="s">
        <v>1618</v>
      </c>
      <c r="BF8" s="855"/>
      <c r="BG8" s="855"/>
      <c r="BH8" s="855"/>
      <c r="BI8" s="855"/>
      <c r="BJ8" s="855"/>
      <c r="BK8" s="855"/>
      <c r="BL8" s="855"/>
    </row>
    <row r="9" spans="1:64" x14ac:dyDescent="0.25">
      <c r="A9" s="848" t="s">
        <v>1624</v>
      </c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55" t="s">
        <v>1618</v>
      </c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 t="s">
        <v>1618</v>
      </c>
      <c r="AE9" s="855"/>
      <c r="AF9" s="855"/>
      <c r="AG9" s="855"/>
      <c r="AH9" s="855"/>
      <c r="AI9" s="855"/>
      <c r="AJ9" s="855"/>
      <c r="AK9" s="855"/>
      <c r="AL9" s="855"/>
      <c r="AM9" s="855"/>
      <c r="AN9" s="855"/>
      <c r="AO9" s="855" t="s">
        <v>1618</v>
      </c>
      <c r="AP9" s="855"/>
      <c r="AQ9" s="855"/>
      <c r="AR9" s="855"/>
      <c r="AS9" s="855"/>
      <c r="AT9" s="855" t="s">
        <v>1618</v>
      </c>
      <c r="AU9" s="855"/>
      <c r="AV9" s="855"/>
      <c r="AW9" s="855"/>
      <c r="AX9" s="855"/>
      <c r="AY9" s="855"/>
      <c r="AZ9" s="855"/>
      <c r="BA9" s="855"/>
      <c r="BB9" s="855"/>
      <c r="BC9" s="855"/>
      <c r="BD9" s="855"/>
      <c r="BE9" s="855" t="s">
        <v>1618</v>
      </c>
      <c r="BF9" s="855"/>
      <c r="BG9" s="855"/>
      <c r="BH9" s="855"/>
      <c r="BI9" s="855"/>
      <c r="BJ9" s="855"/>
      <c r="BK9" s="855"/>
      <c r="BL9" s="855"/>
    </row>
    <row r="10" spans="1:64" x14ac:dyDescent="0.25">
      <c r="A10" s="848" t="s">
        <v>1626</v>
      </c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55" t="s">
        <v>1618</v>
      </c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 t="s">
        <v>1618</v>
      </c>
      <c r="AE10" s="855"/>
      <c r="AF10" s="855"/>
      <c r="AG10" s="855"/>
      <c r="AH10" s="855"/>
      <c r="AI10" s="855"/>
      <c r="AJ10" s="855"/>
      <c r="AK10" s="855"/>
      <c r="AL10" s="855"/>
      <c r="AM10" s="855"/>
      <c r="AN10" s="855"/>
      <c r="AO10" s="867" t="s">
        <v>1618</v>
      </c>
      <c r="AP10" s="867"/>
      <c r="AQ10" s="867"/>
      <c r="AR10" s="867"/>
      <c r="AS10" s="867"/>
      <c r="AT10" s="855" t="s">
        <v>1618</v>
      </c>
      <c r="AU10" s="855"/>
      <c r="AV10" s="855"/>
      <c r="AW10" s="855"/>
      <c r="AX10" s="855"/>
      <c r="AY10" s="855"/>
      <c r="AZ10" s="855"/>
      <c r="BA10" s="855"/>
      <c r="BB10" s="855"/>
      <c r="BC10" s="855"/>
      <c r="BD10" s="855"/>
      <c r="BE10" s="855" t="s">
        <v>1618</v>
      </c>
      <c r="BF10" s="855"/>
      <c r="BG10" s="855"/>
      <c r="BH10" s="855"/>
      <c r="BI10" s="855"/>
      <c r="BJ10" s="855"/>
      <c r="BK10" s="855"/>
      <c r="BL10" s="855"/>
    </row>
    <row r="11" spans="1:64" x14ac:dyDescent="0.25">
      <c r="A11" s="847" t="s">
        <v>348</v>
      </c>
      <c r="B11" s="847"/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>
        <v>7</v>
      </c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6" t="s">
        <v>1901</v>
      </c>
      <c r="AE11" s="846"/>
      <c r="AF11" s="846"/>
      <c r="AG11" s="846"/>
      <c r="AH11" s="846"/>
      <c r="AI11" s="846"/>
      <c r="AJ11" s="846"/>
      <c r="AK11" s="846"/>
      <c r="AL11" s="846"/>
      <c r="AM11" s="846"/>
      <c r="AN11" s="846"/>
      <c r="AO11" s="858"/>
      <c r="AP11" s="858"/>
      <c r="AQ11" s="858"/>
      <c r="AR11" s="858"/>
      <c r="AS11" s="858"/>
      <c r="AT11" s="847">
        <v>7</v>
      </c>
      <c r="AU11" s="847"/>
      <c r="AV11" s="847"/>
      <c r="AW11" s="847"/>
      <c r="AX11" s="847"/>
      <c r="AY11" s="847"/>
      <c r="AZ11" s="847"/>
      <c r="BA11" s="847"/>
      <c r="BB11" s="847"/>
      <c r="BC11" s="847"/>
      <c r="BD11" s="847"/>
      <c r="BE11" s="846" t="s">
        <v>1901</v>
      </c>
      <c r="BF11" s="846"/>
      <c r="BG11" s="846"/>
      <c r="BH11" s="846"/>
      <c r="BI11" s="846"/>
      <c r="BJ11" s="846"/>
      <c r="BK11" s="846"/>
      <c r="BL11" s="846"/>
    </row>
  </sheetData>
  <mergeCells count="62">
    <mergeCell ref="BE11:BL11"/>
    <mergeCell ref="A10:R10"/>
    <mergeCell ref="S10:AC10"/>
    <mergeCell ref="AD10:AN10"/>
    <mergeCell ref="AO10:AS10"/>
    <mergeCell ref="AT10:BD10"/>
    <mergeCell ref="BE10:BL10"/>
    <mergeCell ref="A11:R11"/>
    <mergeCell ref="S11:AC11"/>
    <mergeCell ref="AD11:AN11"/>
    <mergeCell ref="AO11:AS11"/>
    <mergeCell ref="AT11:BD11"/>
    <mergeCell ref="BE9:BL9"/>
    <mergeCell ref="A8:R8"/>
    <mergeCell ref="S8:AC8"/>
    <mergeCell ref="AD8:AN8"/>
    <mergeCell ref="AO8:AS8"/>
    <mergeCell ref="AT8:BD8"/>
    <mergeCell ref="BE8:BL8"/>
    <mergeCell ref="A9:R9"/>
    <mergeCell ref="S9:AC9"/>
    <mergeCell ref="AD9:AN9"/>
    <mergeCell ref="AO9:AS9"/>
    <mergeCell ref="AT9:BD9"/>
    <mergeCell ref="BE7:BL7"/>
    <mergeCell ref="A6:R6"/>
    <mergeCell ref="S6:AC6"/>
    <mergeCell ref="AD6:AN6"/>
    <mergeCell ref="AO6:AS6"/>
    <mergeCell ref="AT6:BD6"/>
    <mergeCell ref="BE6:BL6"/>
    <mergeCell ref="A7:R7"/>
    <mergeCell ref="S7:AC7"/>
    <mergeCell ref="AD7:AN7"/>
    <mergeCell ref="AO7:AS7"/>
    <mergeCell ref="AT7:BD7"/>
    <mergeCell ref="BE5:BL5"/>
    <mergeCell ref="A4:R4"/>
    <mergeCell ref="S4:AC4"/>
    <mergeCell ref="AD4:AN4"/>
    <mergeCell ref="AO4:AS4"/>
    <mergeCell ref="AT4:BD4"/>
    <mergeCell ref="BE4:BL4"/>
    <mergeCell ref="A5:R5"/>
    <mergeCell ref="S5:AC5"/>
    <mergeCell ref="AD5:AN5"/>
    <mergeCell ref="AO5:AS5"/>
    <mergeCell ref="AT5:BD5"/>
    <mergeCell ref="BE3:BL3"/>
    <mergeCell ref="A1:R2"/>
    <mergeCell ref="S1:AN1"/>
    <mergeCell ref="AO1:BL1"/>
    <mergeCell ref="S2:AC2"/>
    <mergeCell ref="AD2:AN2"/>
    <mergeCell ref="AO2:AS2"/>
    <mergeCell ref="AT2:BD2"/>
    <mergeCell ref="BE2:BL2"/>
    <mergeCell ref="A3:R3"/>
    <mergeCell ref="S3:AC3"/>
    <mergeCell ref="AD3:AN3"/>
    <mergeCell ref="AO3:AS3"/>
    <mergeCell ref="AT3:B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"/>
  <sheetViews>
    <sheetView workbookViewId="0">
      <selection activeCell="I9" sqref="I9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  <col min="64" max="64" width="0.7109375" customWidth="1"/>
  </cols>
  <sheetData>
    <row r="1" spans="1:64" x14ac:dyDescent="0.25">
      <c r="A1" s="855" t="s">
        <v>1891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49" t="s">
        <v>1892</v>
      </c>
      <c r="AJ1" s="849"/>
      <c r="AK1" s="849"/>
      <c r="AL1" s="849"/>
      <c r="AM1" s="849"/>
      <c r="AN1" s="849"/>
      <c r="AO1" s="849"/>
      <c r="AP1" s="849"/>
      <c r="AQ1" s="849"/>
      <c r="AR1" s="849"/>
      <c r="AS1" s="849"/>
      <c r="AT1" s="849"/>
      <c r="AU1" s="849"/>
      <c r="AV1" s="849"/>
      <c r="AW1" s="849"/>
      <c r="AX1" s="849"/>
      <c r="AY1" s="849"/>
      <c r="AZ1" s="849"/>
      <c r="BA1" s="849" t="s">
        <v>1893</v>
      </c>
      <c r="BB1" s="849"/>
      <c r="BC1" s="849"/>
      <c r="BD1" s="849"/>
      <c r="BE1" s="849"/>
      <c r="BF1" s="849"/>
      <c r="BG1" s="849"/>
      <c r="BH1" s="849"/>
      <c r="BI1" s="849"/>
      <c r="BJ1" s="849"/>
      <c r="BK1" s="849"/>
      <c r="BL1" s="849"/>
    </row>
    <row r="2" spans="1:64" x14ac:dyDescent="0.25">
      <c r="A2" s="849" t="s">
        <v>1894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 t="s">
        <v>1895</v>
      </c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 t="s">
        <v>1896</v>
      </c>
      <c r="BB2" s="849"/>
      <c r="BC2" s="849"/>
      <c r="BD2" s="849"/>
      <c r="BE2" s="849"/>
      <c r="BF2" s="849"/>
      <c r="BG2" s="849"/>
      <c r="BH2" s="849"/>
      <c r="BI2" s="849"/>
      <c r="BJ2" s="849"/>
      <c r="BK2" s="849"/>
      <c r="BL2" s="849"/>
    </row>
    <row r="3" spans="1:64" x14ac:dyDescent="0.25">
      <c r="A3" s="847" t="s">
        <v>15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  <c r="AC3" s="847"/>
      <c r="AD3" s="847"/>
      <c r="AE3" s="847"/>
      <c r="AF3" s="847"/>
      <c r="AG3" s="847"/>
      <c r="AH3" s="847"/>
      <c r="AI3" s="846" t="s">
        <v>1897</v>
      </c>
      <c r="AJ3" s="846"/>
      <c r="AK3" s="846"/>
      <c r="AL3" s="846"/>
      <c r="AM3" s="846"/>
      <c r="AN3" s="846"/>
      <c r="AO3" s="846"/>
      <c r="AP3" s="846"/>
      <c r="AQ3" s="846"/>
      <c r="AR3" s="846"/>
      <c r="AS3" s="846"/>
      <c r="AT3" s="846"/>
      <c r="AU3" s="846"/>
      <c r="AV3" s="846"/>
      <c r="AW3" s="846"/>
      <c r="AX3" s="846"/>
      <c r="AY3" s="846"/>
      <c r="AZ3" s="846"/>
      <c r="BA3" s="847" t="s">
        <v>1555</v>
      </c>
      <c r="BB3" s="847"/>
      <c r="BC3" s="847"/>
      <c r="BD3" s="847"/>
      <c r="BE3" s="847"/>
      <c r="BF3" s="847"/>
      <c r="BG3" s="847"/>
      <c r="BH3" s="847"/>
      <c r="BI3" s="847"/>
      <c r="BJ3" s="847"/>
      <c r="BK3" s="847"/>
      <c r="BL3" s="847"/>
    </row>
  </sheetData>
  <mergeCells count="9">
    <mergeCell ref="A3:AH3"/>
    <mergeCell ref="AI3:AZ3"/>
    <mergeCell ref="BA3:BL3"/>
    <mergeCell ref="A1:AH1"/>
    <mergeCell ref="AI1:AZ1"/>
    <mergeCell ref="BA1:BL1"/>
    <mergeCell ref="A2:AH2"/>
    <mergeCell ref="AI2:AZ2"/>
    <mergeCell ref="BA2:B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workbookViewId="0">
      <selection activeCell="R10" sqref="R10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</cols>
  <sheetData>
    <row r="1" spans="1:63" x14ac:dyDescent="0.25">
      <c r="A1" s="851" t="s">
        <v>1559</v>
      </c>
      <c r="B1" s="851"/>
      <c r="C1" s="851"/>
      <c r="D1" s="851"/>
      <c r="E1" s="851"/>
      <c r="F1" s="851"/>
      <c r="G1" s="851"/>
      <c r="H1" s="851"/>
      <c r="I1" s="851"/>
      <c r="J1" s="868" t="s">
        <v>1866</v>
      </c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51" t="s">
        <v>1561</v>
      </c>
      <c r="AI1" s="851"/>
      <c r="AJ1" s="851"/>
      <c r="AK1" s="851"/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/>
      <c r="AY1" s="851"/>
      <c r="AZ1" s="851" t="s">
        <v>1562</v>
      </c>
      <c r="BA1" s="851"/>
      <c r="BB1" s="851"/>
      <c r="BC1" s="851"/>
      <c r="BD1" s="851"/>
      <c r="BE1" s="851"/>
      <c r="BF1" s="851"/>
      <c r="BG1" s="851"/>
      <c r="BH1" s="851"/>
      <c r="BI1" s="851"/>
      <c r="BJ1" s="851"/>
      <c r="BK1" s="851"/>
    </row>
    <row r="2" spans="1:63" x14ac:dyDescent="0.25">
      <c r="A2" s="851" t="s">
        <v>1559</v>
      </c>
      <c r="B2" s="852"/>
      <c r="C2" s="852"/>
      <c r="D2" s="852"/>
      <c r="E2" s="852"/>
      <c r="F2" s="852"/>
      <c r="G2" s="852"/>
      <c r="H2" s="852"/>
      <c r="I2" s="852"/>
      <c r="J2" s="863" t="s">
        <v>1867</v>
      </c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51" t="s">
        <v>1868</v>
      </c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 t="s">
        <v>1561</v>
      </c>
      <c r="AI2" s="852"/>
      <c r="AJ2" s="852"/>
      <c r="AK2" s="852"/>
      <c r="AL2" s="852"/>
      <c r="AM2" s="852"/>
      <c r="AN2" s="852"/>
      <c r="AO2" s="852"/>
      <c r="AP2" s="852"/>
      <c r="AQ2" s="852"/>
      <c r="AR2" s="852"/>
      <c r="AS2" s="852"/>
      <c r="AT2" s="852"/>
      <c r="AU2" s="852"/>
      <c r="AV2" s="852"/>
      <c r="AW2" s="852"/>
      <c r="AX2" s="852"/>
      <c r="AY2" s="852"/>
      <c r="AZ2" s="851" t="s">
        <v>1562</v>
      </c>
      <c r="BA2" s="852"/>
      <c r="BB2" s="852"/>
      <c r="BC2" s="852"/>
      <c r="BD2" s="852"/>
      <c r="BE2" s="852"/>
      <c r="BF2" s="852"/>
      <c r="BG2" s="852"/>
      <c r="BH2" s="852"/>
      <c r="BI2" s="852"/>
      <c r="BJ2" s="852"/>
      <c r="BK2" s="852"/>
    </row>
    <row r="3" spans="1:63" x14ac:dyDescent="0.25">
      <c r="A3" s="855">
        <v>1</v>
      </c>
      <c r="B3" s="855"/>
      <c r="C3" s="855"/>
      <c r="D3" s="855"/>
      <c r="E3" s="855"/>
      <c r="F3" s="855"/>
      <c r="G3" s="855"/>
      <c r="H3" s="855"/>
      <c r="I3" s="855"/>
      <c r="J3" s="848" t="s">
        <v>1869</v>
      </c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 t="s">
        <v>1870</v>
      </c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 t="s">
        <v>1871</v>
      </c>
      <c r="AI3" s="848"/>
      <c r="AJ3" s="848"/>
      <c r="AK3" s="848"/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/>
      <c r="AX3" s="848"/>
      <c r="AY3" s="848"/>
      <c r="AZ3" s="848" t="s">
        <v>1872</v>
      </c>
      <c r="BA3" s="848"/>
      <c r="BB3" s="848"/>
      <c r="BC3" s="848"/>
      <c r="BD3" s="848"/>
      <c r="BE3" s="848"/>
      <c r="BF3" s="848"/>
      <c r="BG3" s="848"/>
      <c r="BH3" s="848"/>
      <c r="BI3" s="848"/>
      <c r="BJ3" s="848"/>
      <c r="BK3" s="848"/>
    </row>
    <row r="4" spans="1:63" x14ac:dyDescent="0.25">
      <c r="A4" s="855">
        <v>2</v>
      </c>
      <c r="B4" s="855"/>
      <c r="C4" s="855"/>
      <c r="D4" s="855"/>
      <c r="E4" s="855"/>
      <c r="F4" s="855"/>
      <c r="G4" s="855"/>
      <c r="H4" s="855"/>
      <c r="I4" s="855"/>
      <c r="J4" s="848" t="s">
        <v>1873</v>
      </c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 t="s">
        <v>1874</v>
      </c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 t="s">
        <v>1875</v>
      </c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 t="s">
        <v>1876</v>
      </c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</row>
    <row r="5" spans="1:63" x14ac:dyDescent="0.25">
      <c r="A5" s="855">
        <v>3</v>
      </c>
      <c r="B5" s="855"/>
      <c r="C5" s="855"/>
      <c r="D5" s="855"/>
      <c r="E5" s="855"/>
      <c r="F5" s="855"/>
      <c r="G5" s="855"/>
      <c r="H5" s="855"/>
      <c r="I5" s="855"/>
      <c r="J5" s="848" t="s">
        <v>1877</v>
      </c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 t="s">
        <v>1878</v>
      </c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 t="s">
        <v>1879</v>
      </c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 t="s">
        <v>1576</v>
      </c>
      <c r="BA5" s="848"/>
      <c r="BB5" s="848"/>
      <c r="BC5" s="848"/>
      <c r="BD5" s="848"/>
      <c r="BE5" s="848"/>
      <c r="BF5" s="848"/>
      <c r="BG5" s="848"/>
      <c r="BH5" s="848"/>
      <c r="BI5" s="848"/>
      <c r="BJ5" s="848"/>
      <c r="BK5" s="848"/>
    </row>
    <row r="6" spans="1:63" x14ac:dyDescent="0.25">
      <c r="A6" s="855">
        <v>4</v>
      </c>
      <c r="B6" s="855"/>
      <c r="C6" s="855"/>
      <c r="D6" s="855"/>
      <c r="E6" s="855"/>
      <c r="F6" s="855"/>
      <c r="G6" s="855"/>
      <c r="H6" s="855"/>
      <c r="I6" s="855"/>
      <c r="J6" s="848" t="s">
        <v>1880</v>
      </c>
      <c r="K6" s="848"/>
      <c r="L6" s="848"/>
      <c r="M6" s="848"/>
      <c r="N6" s="848"/>
      <c r="O6" s="848"/>
      <c r="P6" s="848"/>
      <c r="Q6" s="848"/>
      <c r="R6" s="848"/>
      <c r="S6" s="848"/>
      <c r="T6" s="848"/>
      <c r="U6" s="848"/>
      <c r="V6" s="848" t="s">
        <v>1881</v>
      </c>
      <c r="W6" s="848"/>
      <c r="X6" s="848"/>
      <c r="Y6" s="848"/>
      <c r="Z6" s="848"/>
      <c r="AA6" s="848"/>
      <c r="AB6" s="848"/>
      <c r="AC6" s="848"/>
      <c r="AD6" s="848"/>
      <c r="AE6" s="848"/>
      <c r="AF6" s="848"/>
      <c r="AG6" s="848"/>
      <c r="AH6" s="848" t="s">
        <v>1882</v>
      </c>
      <c r="AI6" s="848"/>
      <c r="AJ6" s="848"/>
      <c r="AK6" s="848"/>
      <c r="AL6" s="848"/>
      <c r="AM6" s="848"/>
      <c r="AN6" s="848"/>
      <c r="AO6" s="848"/>
      <c r="AP6" s="848"/>
      <c r="AQ6" s="848"/>
      <c r="AR6" s="848"/>
      <c r="AS6" s="848"/>
      <c r="AT6" s="848"/>
      <c r="AU6" s="848"/>
      <c r="AV6" s="848"/>
      <c r="AW6" s="848"/>
      <c r="AX6" s="848"/>
      <c r="AY6" s="848"/>
      <c r="AZ6" s="848" t="s">
        <v>1883</v>
      </c>
      <c r="BA6" s="848"/>
      <c r="BB6" s="848"/>
      <c r="BC6" s="848"/>
      <c r="BD6" s="848"/>
      <c r="BE6" s="848"/>
      <c r="BF6" s="848"/>
      <c r="BG6" s="848"/>
      <c r="BH6" s="848"/>
      <c r="BI6" s="848"/>
      <c r="BJ6" s="848"/>
      <c r="BK6" s="848"/>
    </row>
    <row r="7" spans="1:63" x14ac:dyDescent="0.25">
      <c r="A7" s="855">
        <v>5</v>
      </c>
      <c r="B7" s="855"/>
      <c r="C7" s="855"/>
      <c r="D7" s="855"/>
      <c r="E7" s="855"/>
      <c r="F7" s="855"/>
      <c r="G7" s="855"/>
      <c r="H7" s="855"/>
      <c r="I7" s="855"/>
      <c r="J7" s="848" t="s">
        <v>1884</v>
      </c>
      <c r="K7" s="848"/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 t="s">
        <v>1885</v>
      </c>
      <c r="W7" s="848"/>
      <c r="X7" s="848"/>
      <c r="Y7" s="848"/>
      <c r="Z7" s="848"/>
      <c r="AA7" s="848"/>
      <c r="AB7" s="848"/>
      <c r="AC7" s="848"/>
      <c r="AD7" s="848"/>
      <c r="AE7" s="848"/>
      <c r="AF7" s="848"/>
      <c r="AG7" s="848"/>
      <c r="AH7" s="848" t="s">
        <v>1886</v>
      </c>
      <c r="AI7" s="848"/>
      <c r="AJ7" s="848"/>
      <c r="AK7" s="848"/>
      <c r="AL7" s="848"/>
      <c r="AM7" s="848"/>
      <c r="AN7" s="848"/>
      <c r="AO7" s="848"/>
      <c r="AP7" s="848"/>
      <c r="AQ7" s="848"/>
      <c r="AR7" s="848"/>
      <c r="AS7" s="848"/>
      <c r="AT7" s="848"/>
      <c r="AU7" s="848"/>
      <c r="AV7" s="848"/>
      <c r="AW7" s="848"/>
      <c r="AX7" s="848"/>
      <c r="AY7" s="848"/>
      <c r="AZ7" s="848" t="s">
        <v>1887</v>
      </c>
      <c r="BA7" s="848"/>
      <c r="BB7" s="848"/>
      <c r="BC7" s="848"/>
      <c r="BD7" s="848"/>
      <c r="BE7" s="848"/>
      <c r="BF7" s="848"/>
      <c r="BG7" s="848"/>
      <c r="BH7" s="848"/>
      <c r="BI7" s="848"/>
      <c r="BJ7" s="848"/>
      <c r="BK7" s="848"/>
    </row>
    <row r="8" spans="1:63" x14ac:dyDescent="0.25">
      <c r="A8" s="847" t="s">
        <v>15</v>
      </c>
      <c r="B8" s="847"/>
      <c r="C8" s="847"/>
      <c r="D8" s="847"/>
      <c r="E8" s="847"/>
      <c r="F8" s="847"/>
      <c r="G8" s="847"/>
      <c r="H8" s="847"/>
      <c r="I8" s="847"/>
      <c r="J8" s="846" t="s">
        <v>1888</v>
      </c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 t="s">
        <v>1889</v>
      </c>
      <c r="W8" s="846"/>
      <c r="X8" s="846"/>
      <c r="Y8" s="846"/>
      <c r="Z8" s="846"/>
      <c r="AA8" s="846"/>
      <c r="AB8" s="846"/>
      <c r="AC8" s="846"/>
      <c r="AD8" s="846"/>
      <c r="AE8" s="846"/>
      <c r="AF8" s="846"/>
      <c r="AG8" s="846"/>
      <c r="AH8" s="846" t="s">
        <v>1890</v>
      </c>
      <c r="AI8" s="846"/>
      <c r="AJ8" s="846"/>
      <c r="AK8" s="846"/>
      <c r="AL8" s="846"/>
      <c r="AM8" s="846"/>
      <c r="AN8" s="846"/>
      <c r="AO8" s="846"/>
      <c r="AP8" s="846"/>
      <c r="AQ8" s="846"/>
      <c r="AR8" s="846"/>
      <c r="AS8" s="846"/>
      <c r="AT8" s="846"/>
      <c r="AU8" s="846"/>
      <c r="AV8" s="846"/>
      <c r="AW8" s="846"/>
      <c r="AX8" s="846"/>
      <c r="AY8" s="846"/>
      <c r="AZ8" s="858"/>
      <c r="BA8" s="858"/>
      <c r="BB8" s="858"/>
      <c r="BC8" s="858"/>
      <c r="BD8" s="858"/>
      <c r="BE8" s="858"/>
      <c r="BF8" s="858"/>
      <c r="BG8" s="858"/>
      <c r="BH8" s="858"/>
      <c r="BI8" s="858"/>
      <c r="BJ8" s="858"/>
      <c r="BK8" s="858"/>
    </row>
  </sheetData>
  <mergeCells count="36">
    <mergeCell ref="A7:I7"/>
    <mergeCell ref="J7:U7"/>
    <mergeCell ref="V7:AG7"/>
    <mergeCell ref="AH7:AY7"/>
    <mergeCell ref="AZ7:BK7"/>
    <mergeCell ref="A8:I8"/>
    <mergeCell ref="J8:U8"/>
    <mergeCell ref="V8:AG8"/>
    <mergeCell ref="AH8:AY8"/>
    <mergeCell ref="AZ8:BK8"/>
    <mergeCell ref="A5:I5"/>
    <mergeCell ref="J5:U5"/>
    <mergeCell ref="V5:AG5"/>
    <mergeCell ref="AH5:AY5"/>
    <mergeCell ref="AZ5:BK5"/>
    <mergeCell ref="A6:I6"/>
    <mergeCell ref="J6:U6"/>
    <mergeCell ref="V6:AG6"/>
    <mergeCell ref="AH6:AY6"/>
    <mergeCell ref="AZ6:BK6"/>
    <mergeCell ref="A3:I3"/>
    <mergeCell ref="J3:U3"/>
    <mergeCell ref="V3:AG3"/>
    <mergeCell ref="AH3:AY3"/>
    <mergeCell ref="AZ3:BK3"/>
    <mergeCell ref="A4:I4"/>
    <mergeCell ref="J4:U4"/>
    <mergeCell ref="V4:AG4"/>
    <mergeCell ref="AH4:AY4"/>
    <mergeCell ref="AZ4:BK4"/>
    <mergeCell ref="A1:I2"/>
    <mergeCell ref="J1:AG1"/>
    <mergeCell ref="AH1:AY2"/>
    <mergeCell ref="AZ1:BK2"/>
    <mergeCell ref="J2:U2"/>
    <mergeCell ref="V2:A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"/>
  <sheetViews>
    <sheetView topLeftCell="A82" workbookViewId="0">
      <selection activeCell="BO100" sqref="BO100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5.140625" customWidth="1"/>
    <col min="5" max="5" width="1" customWidth="1"/>
    <col min="6" max="6" width="0.42578125" customWidth="1"/>
    <col min="7" max="7" width="2.7109375" customWidth="1"/>
    <col min="8" max="8" width="3.5703125" customWidth="1"/>
    <col min="9" max="9" width="1.140625" customWidth="1"/>
    <col min="10" max="10" width="0.42578125" customWidth="1"/>
    <col min="11" max="11" width="1" customWidth="1"/>
    <col min="12" max="12" width="2.7109375" customWidth="1"/>
    <col min="13" max="13" width="0.5703125" customWidth="1"/>
    <col min="14" max="14" width="0.140625" customWidth="1"/>
    <col min="15" max="15" width="1.5703125" customWidth="1"/>
    <col min="16" max="16" width="1.7109375" customWidth="1"/>
    <col min="17" max="17" width="3.42578125" customWidth="1"/>
    <col min="18" max="18" width="3.5703125" customWidth="1"/>
    <col min="19" max="19" width="1.28515625" customWidth="1"/>
    <col min="20" max="20" width="1.7109375" customWidth="1"/>
    <col min="21" max="21" width="5.5703125" customWidth="1"/>
    <col min="22" max="22" width="0.42578125" customWidth="1"/>
    <col min="23" max="23" width="1.5703125" customWidth="1"/>
    <col min="24" max="24" width="1" customWidth="1"/>
    <col min="25" max="25" width="0.7109375" customWidth="1"/>
    <col min="26" max="26" width="0.5703125" customWidth="1"/>
    <col min="27" max="27" width="0" hidden="1" customWidth="1"/>
    <col min="28" max="28" width="0.140625" customWidth="1"/>
    <col min="29" max="29" width="2.7109375" customWidth="1"/>
    <col min="30" max="31" width="0.5703125" customWidth="1"/>
    <col min="32" max="32" width="0.7109375" customWidth="1"/>
    <col min="33" max="33" width="1.85546875" customWidth="1"/>
    <col min="34" max="34" width="4.5703125" customWidth="1"/>
    <col min="35" max="35" width="0.5703125" customWidth="1"/>
    <col min="36" max="36" width="1.140625" customWidth="1"/>
    <col min="37" max="37" width="0.7109375" customWidth="1"/>
    <col min="38" max="38" width="0.5703125" customWidth="1"/>
    <col min="39" max="39" width="0.140625" customWidth="1"/>
    <col min="40" max="40" width="0" hidden="1" customWidth="1"/>
    <col min="41" max="41" width="0.5703125" customWidth="1"/>
    <col min="42" max="42" width="1.85546875" customWidth="1"/>
    <col min="43" max="43" width="0" hidden="1" customWidth="1"/>
    <col min="44" max="44" width="1" customWidth="1"/>
    <col min="45" max="45" width="2.28515625" customWidth="1"/>
    <col min="46" max="46" width="1.85546875" customWidth="1"/>
    <col min="47" max="47" width="4.42578125" customWidth="1"/>
    <col min="48" max="48" width="0.140625" customWidth="1"/>
    <col min="49" max="49" width="0.42578125" customWidth="1"/>
    <col min="50" max="50" width="0.140625" customWidth="1"/>
    <col min="51" max="51" width="0.5703125" customWidth="1"/>
    <col min="52" max="52" width="0.7109375" customWidth="1"/>
    <col min="53" max="53" width="0" hidden="1" customWidth="1"/>
    <col min="54" max="54" width="0.7109375" customWidth="1"/>
    <col min="55" max="55" width="0.42578125" customWidth="1"/>
    <col min="56" max="56" width="0.7109375" customWidth="1"/>
    <col min="57" max="57" width="0.42578125" customWidth="1"/>
    <col min="58" max="58" width="3" customWidth="1"/>
    <col min="59" max="59" width="0.140625" customWidth="1"/>
    <col min="60" max="60" width="0.42578125" customWidth="1"/>
    <col min="61" max="61" width="0.140625" customWidth="1"/>
    <col min="62" max="62" width="0.7109375" customWidth="1"/>
    <col min="63" max="63" width="2.42578125" customWidth="1"/>
    <col min="64" max="64" width="7.42578125" customWidth="1"/>
    <col min="65" max="65" width="0.140625" customWidth="1"/>
    <col min="66" max="66" width="0" hidden="1" customWidth="1"/>
  </cols>
  <sheetData>
    <row r="1" spans="1:63" x14ac:dyDescent="0.25">
      <c r="A1" s="822" t="s">
        <v>1630</v>
      </c>
      <c r="B1" s="846" t="s">
        <v>1631</v>
      </c>
      <c r="C1" s="846"/>
      <c r="D1" s="846"/>
      <c r="E1" s="846"/>
      <c r="F1" s="847" t="s">
        <v>1632</v>
      </c>
      <c r="G1" s="847"/>
      <c r="H1" s="847"/>
      <c r="I1" s="847"/>
      <c r="J1" s="847"/>
      <c r="K1" s="847"/>
      <c r="L1" s="847"/>
      <c r="M1" s="847"/>
      <c r="N1" s="847" t="s">
        <v>1633</v>
      </c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6" t="s">
        <v>1634</v>
      </c>
      <c r="AT1" s="846"/>
      <c r="AU1" s="846"/>
      <c r="AV1" s="846"/>
      <c r="AW1" s="846"/>
      <c r="AX1" s="846"/>
      <c r="AY1" s="846"/>
      <c r="AZ1" s="846"/>
      <c r="BA1" s="846"/>
      <c r="BB1" s="846"/>
      <c r="BC1" s="846"/>
      <c r="BD1" s="846"/>
      <c r="BE1" s="846"/>
      <c r="BF1" s="846"/>
      <c r="BG1" s="846"/>
      <c r="BH1" s="846"/>
      <c r="BI1" s="846"/>
      <c r="BJ1" s="846"/>
      <c r="BK1" s="846"/>
    </row>
    <row r="2" spans="1:63" x14ac:dyDescent="0.25">
      <c r="A2" s="823">
        <v>1</v>
      </c>
      <c r="B2" s="848">
        <v>2020</v>
      </c>
      <c r="C2" s="848"/>
      <c r="D2" s="848"/>
      <c r="E2" s="848"/>
      <c r="F2" s="848" t="s">
        <v>1519</v>
      </c>
      <c r="G2" s="848"/>
      <c r="H2" s="848"/>
      <c r="I2" s="848"/>
      <c r="J2" s="848"/>
      <c r="K2" s="848"/>
      <c r="L2" s="848"/>
      <c r="M2" s="848"/>
      <c r="N2" s="848" t="s">
        <v>1635</v>
      </c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848"/>
      <c r="AK2" s="848"/>
      <c r="AL2" s="848"/>
      <c r="AM2" s="848"/>
      <c r="AN2" s="848"/>
      <c r="AO2" s="848"/>
      <c r="AP2" s="848"/>
      <c r="AQ2" s="848"/>
      <c r="AR2" s="848"/>
      <c r="AS2" s="848" t="s">
        <v>1636</v>
      </c>
      <c r="AT2" s="848"/>
      <c r="AU2" s="848"/>
      <c r="AV2" s="848"/>
      <c r="AW2" s="848"/>
      <c r="AX2" s="848"/>
      <c r="AY2" s="848"/>
      <c r="AZ2" s="848"/>
      <c r="BA2" s="848"/>
      <c r="BB2" s="848"/>
      <c r="BC2" s="848"/>
      <c r="BD2" s="848"/>
      <c r="BE2" s="848"/>
      <c r="BF2" s="848"/>
      <c r="BG2" s="848"/>
      <c r="BH2" s="848"/>
      <c r="BI2" s="848"/>
      <c r="BJ2" s="848"/>
      <c r="BK2" s="848"/>
    </row>
    <row r="3" spans="1:63" x14ac:dyDescent="0.25">
      <c r="A3" s="823">
        <v>2</v>
      </c>
      <c r="B3" s="848">
        <v>2020</v>
      </c>
      <c r="C3" s="848"/>
      <c r="D3" s="848"/>
      <c r="E3" s="848"/>
      <c r="F3" s="848" t="s">
        <v>1519</v>
      </c>
      <c r="G3" s="848"/>
      <c r="H3" s="848"/>
      <c r="I3" s="848"/>
      <c r="J3" s="848"/>
      <c r="K3" s="848"/>
      <c r="L3" s="848"/>
      <c r="M3" s="848"/>
      <c r="N3" s="849" t="s">
        <v>1637</v>
      </c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8" t="s">
        <v>1638</v>
      </c>
      <c r="AT3" s="848"/>
      <c r="AU3" s="848"/>
      <c r="AV3" s="848"/>
      <c r="AW3" s="848"/>
      <c r="AX3" s="848"/>
      <c r="AY3" s="848"/>
      <c r="AZ3" s="848"/>
      <c r="BA3" s="848"/>
      <c r="BB3" s="848"/>
      <c r="BC3" s="848"/>
      <c r="BD3" s="848"/>
      <c r="BE3" s="848"/>
      <c r="BF3" s="848"/>
      <c r="BG3" s="848"/>
      <c r="BH3" s="848"/>
      <c r="BI3" s="848"/>
      <c r="BJ3" s="848"/>
      <c r="BK3" s="848"/>
    </row>
    <row r="4" spans="1:63" x14ac:dyDescent="0.25">
      <c r="A4" s="824" t="s">
        <v>1639</v>
      </c>
      <c r="B4" s="849" t="s">
        <v>1640</v>
      </c>
      <c r="C4" s="849"/>
      <c r="D4" s="849"/>
      <c r="E4" s="849"/>
      <c r="F4" s="849" t="s">
        <v>1641</v>
      </c>
      <c r="G4" s="849"/>
      <c r="H4" s="849"/>
      <c r="I4" s="849"/>
      <c r="J4" s="849"/>
      <c r="K4" s="849"/>
      <c r="L4" s="849"/>
      <c r="M4" s="849"/>
      <c r="N4" s="849" t="s">
        <v>1642</v>
      </c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 t="s">
        <v>1643</v>
      </c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</row>
    <row r="5" spans="1:63" x14ac:dyDescent="0.25">
      <c r="A5" s="823">
        <v>4</v>
      </c>
      <c r="B5" s="848">
        <v>2020</v>
      </c>
      <c r="C5" s="848"/>
      <c r="D5" s="848"/>
      <c r="E5" s="848"/>
      <c r="F5" s="848" t="s">
        <v>1519</v>
      </c>
      <c r="G5" s="848"/>
      <c r="H5" s="848"/>
      <c r="I5" s="848"/>
      <c r="J5" s="848"/>
      <c r="K5" s="848"/>
      <c r="L5" s="848"/>
      <c r="M5" s="848"/>
      <c r="N5" s="849" t="s">
        <v>1644</v>
      </c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9"/>
      <c r="AG5" s="849"/>
      <c r="AH5" s="849"/>
      <c r="AI5" s="849"/>
      <c r="AJ5" s="849"/>
      <c r="AK5" s="849"/>
      <c r="AL5" s="849"/>
      <c r="AM5" s="849"/>
      <c r="AN5" s="849"/>
      <c r="AO5" s="849"/>
      <c r="AP5" s="849"/>
      <c r="AQ5" s="849"/>
      <c r="AR5" s="849"/>
      <c r="AS5" s="848" t="s">
        <v>1645</v>
      </c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  <c r="BF5" s="848"/>
      <c r="BG5" s="848"/>
      <c r="BH5" s="848"/>
      <c r="BI5" s="848"/>
      <c r="BJ5" s="848"/>
      <c r="BK5" s="848"/>
    </row>
    <row r="6" spans="1:63" x14ac:dyDescent="0.25">
      <c r="A6" s="824" t="s">
        <v>1646</v>
      </c>
      <c r="B6" s="849" t="s">
        <v>1640</v>
      </c>
      <c r="C6" s="849"/>
      <c r="D6" s="849"/>
      <c r="E6" s="849"/>
      <c r="F6" s="849" t="s">
        <v>1641</v>
      </c>
      <c r="G6" s="849"/>
      <c r="H6" s="849"/>
      <c r="I6" s="849"/>
      <c r="J6" s="849"/>
      <c r="K6" s="849"/>
      <c r="L6" s="849"/>
      <c r="M6" s="849"/>
      <c r="N6" s="849" t="s">
        <v>1647</v>
      </c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49"/>
      <c r="AG6" s="849"/>
      <c r="AH6" s="849"/>
      <c r="AI6" s="849"/>
      <c r="AJ6" s="849"/>
      <c r="AK6" s="849"/>
      <c r="AL6" s="849"/>
      <c r="AM6" s="849"/>
      <c r="AN6" s="849"/>
      <c r="AO6" s="849"/>
      <c r="AP6" s="849"/>
      <c r="AQ6" s="849"/>
      <c r="AR6" s="849"/>
      <c r="AS6" s="849" t="s">
        <v>1648</v>
      </c>
      <c r="AT6" s="849"/>
      <c r="AU6" s="849"/>
      <c r="AV6" s="849"/>
      <c r="AW6" s="849"/>
      <c r="AX6" s="849"/>
      <c r="AY6" s="849"/>
      <c r="AZ6" s="849"/>
      <c r="BA6" s="849"/>
      <c r="BB6" s="849"/>
      <c r="BC6" s="849"/>
      <c r="BD6" s="849"/>
      <c r="BE6" s="849"/>
      <c r="BF6" s="849"/>
      <c r="BG6" s="849"/>
      <c r="BH6" s="849"/>
      <c r="BI6" s="849"/>
      <c r="BJ6" s="849"/>
      <c r="BK6" s="849"/>
    </row>
    <row r="7" spans="1:63" x14ac:dyDescent="0.25">
      <c r="A7" s="823">
        <v>6</v>
      </c>
      <c r="B7" s="848">
        <v>2020</v>
      </c>
      <c r="C7" s="848"/>
      <c r="D7" s="848"/>
      <c r="E7" s="848"/>
      <c r="F7" s="848" t="s">
        <v>1519</v>
      </c>
      <c r="G7" s="848"/>
      <c r="H7" s="848"/>
      <c r="I7" s="848"/>
      <c r="J7" s="848"/>
      <c r="K7" s="848"/>
      <c r="L7" s="848"/>
      <c r="M7" s="848"/>
      <c r="N7" s="849" t="s">
        <v>1649</v>
      </c>
      <c r="O7" s="849"/>
      <c r="P7" s="849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49"/>
      <c r="AJ7" s="849"/>
      <c r="AK7" s="849"/>
      <c r="AL7" s="849"/>
      <c r="AM7" s="849"/>
      <c r="AN7" s="849"/>
      <c r="AO7" s="849"/>
      <c r="AP7" s="849"/>
      <c r="AQ7" s="849"/>
      <c r="AR7" s="849"/>
      <c r="AS7" s="848" t="s">
        <v>1650</v>
      </c>
      <c r="AT7" s="848"/>
      <c r="AU7" s="848"/>
      <c r="AV7" s="848"/>
      <c r="AW7" s="848"/>
      <c r="AX7" s="848"/>
      <c r="AY7" s="848"/>
      <c r="AZ7" s="848"/>
      <c r="BA7" s="848"/>
      <c r="BB7" s="848"/>
      <c r="BC7" s="848"/>
      <c r="BD7" s="848"/>
      <c r="BE7" s="848"/>
      <c r="BF7" s="848"/>
      <c r="BG7" s="848"/>
      <c r="BH7" s="848"/>
      <c r="BI7" s="848"/>
      <c r="BJ7" s="848"/>
      <c r="BK7" s="848"/>
    </row>
    <row r="8" spans="1:63" x14ac:dyDescent="0.25">
      <c r="A8" s="823">
        <v>7</v>
      </c>
      <c r="B8" s="848">
        <v>2020</v>
      </c>
      <c r="C8" s="848"/>
      <c r="D8" s="848"/>
      <c r="E8" s="848"/>
      <c r="F8" s="848" t="s">
        <v>1519</v>
      </c>
      <c r="G8" s="848"/>
      <c r="H8" s="848"/>
      <c r="I8" s="848"/>
      <c r="J8" s="848"/>
      <c r="K8" s="848"/>
      <c r="L8" s="848"/>
      <c r="M8" s="848"/>
      <c r="N8" s="849" t="s">
        <v>1651</v>
      </c>
      <c r="O8" s="849"/>
      <c r="P8" s="849"/>
      <c r="Q8" s="849"/>
      <c r="R8" s="849"/>
      <c r="S8" s="849"/>
      <c r="T8" s="849"/>
      <c r="U8" s="849"/>
      <c r="V8" s="849"/>
      <c r="W8" s="849"/>
      <c r="X8" s="849"/>
      <c r="Y8" s="849"/>
      <c r="Z8" s="849"/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49"/>
      <c r="AQ8" s="849"/>
      <c r="AR8" s="849"/>
      <c r="AS8" s="848" t="s">
        <v>1652</v>
      </c>
      <c r="AT8" s="848"/>
      <c r="AU8" s="848"/>
      <c r="AV8" s="848"/>
      <c r="AW8" s="848"/>
      <c r="AX8" s="848"/>
      <c r="AY8" s="848"/>
      <c r="AZ8" s="848"/>
      <c r="BA8" s="848"/>
      <c r="BB8" s="848"/>
      <c r="BC8" s="848"/>
      <c r="BD8" s="848"/>
      <c r="BE8" s="848"/>
      <c r="BF8" s="848"/>
      <c r="BG8" s="848"/>
      <c r="BH8" s="848"/>
      <c r="BI8" s="848"/>
      <c r="BJ8" s="848"/>
      <c r="BK8" s="848"/>
    </row>
    <row r="9" spans="1:63" x14ac:dyDescent="0.25">
      <c r="A9" s="823">
        <v>8</v>
      </c>
      <c r="B9" s="848">
        <v>2020</v>
      </c>
      <c r="C9" s="848"/>
      <c r="D9" s="848"/>
      <c r="E9" s="848"/>
      <c r="F9" s="848" t="s">
        <v>1519</v>
      </c>
      <c r="G9" s="848"/>
      <c r="H9" s="848"/>
      <c r="I9" s="848"/>
      <c r="J9" s="848"/>
      <c r="K9" s="848"/>
      <c r="L9" s="848"/>
      <c r="M9" s="848"/>
      <c r="N9" s="849" t="s">
        <v>1653</v>
      </c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849"/>
      <c r="AS9" s="848" t="s">
        <v>1654</v>
      </c>
      <c r="AT9" s="848"/>
      <c r="AU9" s="848"/>
      <c r="AV9" s="848"/>
      <c r="AW9" s="848"/>
      <c r="AX9" s="848"/>
      <c r="AY9" s="848"/>
      <c r="AZ9" s="848"/>
      <c r="BA9" s="848"/>
      <c r="BB9" s="848"/>
      <c r="BC9" s="848"/>
      <c r="BD9" s="848"/>
      <c r="BE9" s="848"/>
      <c r="BF9" s="848"/>
      <c r="BG9" s="848"/>
      <c r="BH9" s="848"/>
      <c r="BI9" s="848"/>
      <c r="BJ9" s="848"/>
      <c r="BK9" s="848"/>
    </row>
    <row r="10" spans="1:63" x14ac:dyDescent="0.25">
      <c r="A10" s="823">
        <v>9</v>
      </c>
      <c r="B10" s="848">
        <v>2020</v>
      </c>
      <c r="C10" s="848"/>
      <c r="D10" s="848"/>
      <c r="E10" s="848"/>
      <c r="F10" s="848" t="s">
        <v>1519</v>
      </c>
      <c r="G10" s="848"/>
      <c r="H10" s="848"/>
      <c r="I10" s="848"/>
      <c r="J10" s="848"/>
      <c r="K10" s="848"/>
      <c r="L10" s="848"/>
      <c r="M10" s="848"/>
      <c r="N10" s="849" t="s">
        <v>1655</v>
      </c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9"/>
      <c r="AN10" s="849"/>
      <c r="AO10" s="849"/>
      <c r="AP10" s="849"/>
      <c r="AQ10" s="849"/>
      <c r="AR10" s="849"/>
      <c r="AS10" s="848" t="s">
        <v>1656</v>
      </c>
      <c r="AT10" s="848"/>
      <c r="AU10" s="848"/>
      <c r="AV10" s="848"/>
      <c r="AW10" s="848"/>
      <c r="AX10" s="848"/>
      <c r="AY10" s="848"/>
      <c r="AZ10" s="848"/>
      <c r="BA10" s="848"/>
      <c r="BB10" s="848"/>
      <c r="BC10" s="848"/>
      <c r="BD10" s="848"/>
      <c r="BE10" s="848"/>
      <c r="BF10" s="848"/>
      <c r="BG10" s="848"/>
      <c r="BH10" s="848"/>
      <c r="BI10" s="848"/>
      <c r="BJ10" s="848"/>
      <c r="BK10" s="848"/>
    </row>
    <row r="11" spans="1:63" x14ac:dyDescent="0.25">
      <c r="A11" s="823">
        <v>10</v>
      </c>
      <c r="B11" s="848">
        <v>2020</v>
      </c>
      <c r="C11" s="848"/>
      <c r="D11" s="848"/>
      <c r="E11" s="848"/>
      <c r="F11" s="848" t="s">
        <v>1519</v>
      </c>
      <c r="G11" s="848"/>
      <c r="H11" s="848"/>
      <c r="I11" s="848"/>
      <c r="J11" s="848"/>
      <c r="K11" s="848"/>
      <c r="L11" s="848"/>
      <c r="M11" s="848"/>
      <c r="N11" s="849" t="s">
        <v>1657</v>
      </c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49"/>
      <c r="AG11" s="849"/>
      <c r="AH11" s="849"/>
      <c r="AI11" s="849"/>
      <c r="AJ11" s="849"/>
      <c r="AK11" s="849"/>
      <c r="AL11" s="849"/>
      <c r="AM11" s="849"/>
      <c r="AN11" s="849"/>
      <c r="AO11" s="849"/>
      <c r="AP11" s="849"/>
      <c r="AQ11" s="849"/>
      <c r="AR11" s="849"/>
      <c r="AS11" s="848" t="s">
        <v>1658</v>
      </c>
      <c r="AT11" s="848"/>
      <c r="AU11" s="848"/>
      <c r="AV11" s="848"/>
      <c r="AW11" s="848"/>
      <c r="AX11" s="848"/>
      <c r="AY11" s="848"/>
      <c r="AZ11" s="848"/>
      <c r="BA11" s="848"/>
      <c r="BB11" s="848"/>
      <c r="BC11" s="848"/>
      <c r="BD11" s="848"/>
      <c r="BE11" s="848"/>
      <c r="BF11" s="848"/>
      <c r="BG11" s="848"/>
      <c r="BH11" s="848"/>
      <c r="BI11" s="848"/>
      <c r="BJ11" s="848"/>
      <c r="BK11" s="848"/>
    </row>
    <row r="12" spans="1:63" x14ac:dyDescent="0.25">
      <c r="A12" s="823">
        <v>11</v>
      </c>
      <c r="B12" s="848">
        <v>2020</v>
      </c>
      <c r="C12" s="848"/>
      <c r="D12" s="848"/>
      <c r="E12" s="848"/>
      <c r="F12" s="848" t="s">
        <v>1519</v>
      </c>
      <c r="G12" s="848"/>
      <c r="H12" s="848"/>
      <c r="I12" s="848"/>
      <c r="J12" s="848"/>
      <c r="K12" s="848"/>
      <c r="L12" s="848"/>
      <c r="M12" s="848"/>
      <c r="N12" s="849" t="s">
        <v>1659</v>
      </c>
      <c r="O12" s="849"/>
      <c r="P12" s="849"/>
      <c r="Q12" s="849"/>
      <c r="R12" s="849"/>
      <c r="S12" s="849"/>
      <c r="T12" s="849"/>
      <c r="U12" s="849"/>
      <c r="V12" s="849"/>
      <c r="W12" s="849"/>
      <c r="X12" s="849"/>
      <c r="Y12" s="849"/>
      <c r="Z12" s="849"/>
      <c r="AA12" s="849"/>
      <c r="AB12" s="849"/>
      <c r="AC12" s="849"/>
      <c r="AD12" s="849"/>
      <c r="AE12" s="849"/>
      <c r="AF12" s="849"/>
      <c r="AG12" s="849"/>
      <c r="AH12" s="849"/>
      <c r="AI12" s="849"/>
      <c r="AJ12" s="849"/>
      <c r="AK12" s="849"/>
      <c r="AL12" s="849"/>
      <c r="AM12" s="849"/>
      <c r="AN12" s="849"/>
      <c r="AO12" s="849"/>
      <c r="AP12" s="849"/>
      <c r="AQ12" s="849"/>
      <c r="AR12" s="849"/>
      <c r="AS12" s="848" t="s">
        <v>1660</v>
      </c>
      <c r="AT12" s="848"/>
      <c r="AU12" s="848"/>
      <c r="AV12" s="848"/>
      <c r="AW12" s="848"/>
      <c r="AX12" s="848"/>
      <c r="AY12" s="848"/>
      <c r="AZ12" s="848"/>
      <c r="BA12" s="848"/>
      <c r="BB12" s="848"/>
      <c r="BC12" s="848"/>
      <c r="BD12" s="848"/>
      <c r="BE12" s="848"/>
      <c r="BF12" s="848"/>
      <c r="BG12" s="848"/>
      <c r="BH12" s="848"/>
      <c r="BI12" s="848"/>
      <c r="BJ12" s="848"/>
      <c r="BK12" s="848"/>
    </row>
    <row r="13" spans="1:63" x14ac:dyDescent="0.25">
      <c r="A13" s="823">
        <v>12</v>
      </c>
      <c r="B13" s="848">
        <v>2020</v>
      </c>
      <c r="C13" s="848"/>
      <c r="D13" s="848"/>
      <c r="E13" s="848"/>
      <c r="F13" s="848" t="s">
        <v>1519</v>
      </c>
      <c r="G13" s="848"/>
      <c r="H13" s="848"/>
      <c r="I13" s="848"/>
      <c r="J13" s="848"/>
      <c r="K13" s="848"/>
      <c r="L13" s="848"/>
      <c r="M13" s="848"/>
      <c r="N13" s="849" t="s">
        <v>1661</v>
      </c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  <c r="AD13" s="849"/>
      <c r="AE13" s="849"/>
      <c r="AF13" s="849"/>
      <c r="AG13" s="849"/>
      <c r="AH13" s="849"/>
      <c r="AI13" s="849"/>
      <c r="AJ13" s="849"/>
      <c r="AK13" s="849"/>
      <c r="AL13" s="849"/>
      <c r="AM13" s="849"/>
      <c r="AN13" s="849"/>
      <c r="AO13" s="849"/>
      <c r="AP13" s="849"/>
      <c r="AQ13" s="849"/>
      <c r="AR13" s="849"/>
      <c r="AS13" s="848" t="s">
        <v>1662</v>
      </c>
      <c r="AT13" s="848"/>
      <c r="AU13" s="848"/>
      <c r="AV13" s="848"/>
      <c r="AW13" s="848"/>
      <c r="AX13" s="848"/>
      <c r="AY13" s="848"/>
      <c r="AZ13" s="848"/>
      <c r="BA13" s="848"/>
      <c r="BB13" s="848"/>
      <c r="BC13" s="848"/>
      <c r="BD13" s="848"/>
      <c r="BE13" s="848"/>
      <c r="BF13" s="848"/>
      <c r="BG13" s="848"/>
      <c r="BH13" s="848"/>
      <c r="BI13" s="848"/>
      <c r="BJ13" s="848"/>
      <c r="BK13" s="848"/>
    </row>
    <row r="14" spans="1:63" x14ac:dyDescent="0.25">
      <c r="A14" s="823">
        <v>13</v>
      </c>
      <c r="B14" s="848">
        <v>2020</v>
      </c>
      <c r="C14" s="848"/>
      <c r="D14" s="848"/>
      <c r="E14" s="848"/>
      <c r="F14" s="848" t="s">
        <v>1519</v>
      </c>
      <c r="G14" s="848"/>
      <c r="H14" s="848"/>
      <c r="I14" s="848"/>
      <c r="J14" s="848"/>
      <c r="K14" s="848"/>
      <c r="L14" s="848"/>
      <c r="M14" s="848"/>
      <c r="N14" s="849" t="s">
        <v>1663</v>
      </c>
      <c r="O14" s="849"/>
      <c r="P14" s="849"/>
      <c r="Q14" s="849"/>
      <c r="R14" s="849"/>
      <c r="S14" s="849"/>
      <c r="T14" s="849"/>
      <c r="U14" s="849"/>
      <c r="V14" s="849"/>
      <c r="W14" s="849"/>
      <c r="X14" s="849"/>
      <c r="Y14" s="849"/>
      <c r="Z14" s="849"/>
      <c r="AA14" s="849"/>
      <c r="AB14" s="849"/>
      <c r="AC14" s="849"/>
      <c r="AD14" s="849"/>
      <c r="AE14" s="849"/>
      <c r="AF14" s="849"/>
      <c r="AG14" s="849"/>
      <c r="AH14" s="849"/>
      <c r="AI14" s="849"/>
      <c r="AJ14" s="849"/>
      <c r="AK14" s="849"/>
      <c r="AL14" s="849"/>
      <c r="AM14" s="849"/>
      <c r="AN14" s="849"/>
      <c r="AO14" s="849"/>
      <c r="AP14" s="849"/>
      <c r="AQ14" s="849"/>
      <c r="AR14" s="849"/>
      <c r="AS14" s="848" t="s">
        <v>1664</v>
      </c>
      <c r="AT14" s="848"/>
      <c r="AU14" s="848"/>
      <c r="AV14" s="848"/>
      <c r="AW14" s="848"/>
      <c r="AX14" s="848"/>
      <c r="AY14" s="848"/>
      <c r="AZ14" s="848"/>
      <c r="BA14" s="848"/>
      <c r="BB14" s="848"/>
      <c r="BC14" s="848"/>
      <c r="BD14" s="848"/>
      <c r="BE14" s="848"/>
      <c r="BF14" s="848"/>
      <c r="BG14" s="848"/>
      <c r="BH14" s="848"/>
      <c r="BI14" s="848"/>
      <c r="BJ14" s="848"/>
      <c r="BK14" s="848"/>
    </row>
    <row r="15" spans="1:63" x14ac:dyDescent="0.25">
      <c r="A15" s="823">
        <v>14</v>
      </c>
      <c r="B15" s="848">
        <v>2020</v>
      </c>
      <c r="C15" s="848"/>
      <c r="D15" s="848"/>
      <c r="E15" s="848"/>
      <c r="F15" s="848" t="s">
        <v>1519</v>
      </c>
      <c r="G15" s="848"/>
      <c r="H15" s="848"/>
      <c r="I15" s="848"/>
      <c r="J15" s="848"/>
      <c r="K15" s="848"/>
      <c r="L15" s="848"/>
      <c r="M15" s="848"/>
      <c r="N15" s="849" t="s">
        <v>1665</v>
      </c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849"/>
      <c r="AC15" s="849"/>
      <c r="AD15" s="849"/>
      <c r="AE15" s="849"/>
      <c r="AF15" s="849"/>
      <c r="AG15" s="849"/>
      <c r="AH15" s="849"/>
      <c r="AI15" s="849"/>
      <c r="AJ15" s="849"/>
      <c r="AK15" s="849"/>
      <c r="AL15" s="849"/>
      <c r="AM15" s="849"/>
      <c r="AN15" s="849"/>
      <c r="AO15" s="849"/>
      <c r="AP15" s="849"/>
      <c r="AQ15" s="849"/>
      <c r="AR15" s="849"/>
      <c r="AS15" s="848" t="s">
        <v>1666</v>
      </c>
      <c r="AT15" s="848"/>
      <c r="AU15" s="848"/>
      <c r="AV15" s="848"/>
      <c r="AW15" s="848"/>
      <c r="AX15" s="848"/>
      <c r="AY15" s="848"/>
      <c r="AZ15" s="848"/>
      <c r="BA15" s="848"/>
      <c r="BB15" s="848"/>
      <c r="BC15" s="848"/>
      <c r="BD15" s="848"/>
      <c r="BE15" s="848"/>
      <c r="BF15" s="848"/>
      <c r="BG15" s="848"/>
      <c r="BH15" s="848"/>
      <c r="BI15" s="848"/>
      <c r="BJ15" s="848"/>
      <c r="BK15" s="848"/>
    </row>
    <row r="16" spans="1:63" x14ac:dyDescent="0.25">
      <c r="A16" s="823">
        <v>15</v>
      </c>
      <c r="B16" s="848">
        <v>2020</v>
      </c>
      <c r="C16" s="848"/>
      <c r="D16" s="848"/>
      <c r="E16" s="848"/>
      <c r="F16" s="848" t="s">
        <v>1519</v>
      </c>
      <c r="G16" s="848"/>
      <c r="H16" s="848"/>
      <c r="I16" s="848"/>
      <c r="J16" s="848"/>
      <c r="K16" s="848"/>
      <c r="L16" s="848"/>
      <c r="M16" s="848"/>
      <c r="N16" s="849" t="s">
        <v>1667</v>
      </c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49"/>
      <c r="AF16" s="849"/>
      <c r="AG16" s="849"/>
      <c r="AH16" s="849"/>
      <c r="AI16" s="849"/>
      <c r="AJ16" s="849"/>
      <c r="AK16" s="849"/>
      <c r="AL16" s="849"/>
      <c r="AM16" s="849"/>
      <c r="AN16" s="849"/>
      <c r="AO16" s="849"/>
      <c r="AP16" s="849"/>
      <c r="AQ16" s="849"/>
      <c r="AR16" s="849"/>
      <c r="AS16" s="848" t="s">
        <v>1668</v>
      </c>
      <c r="AT16" s="848"/>
      <c r="AU16" s="848"/>
      <c r="AV16" s="848"/>
      <c r="AW16" s="848"/>
      <c r="AX16" s="848"/>
      <c r="AY16" s="848"/>
      <c r="AZ16" s="848"/>
      <c r="BA16" s="848"/>
      <c r="BB16" s="848"/>
      <c r="BC16" s="848"/>
      <c r="BD16" s="848"/>
      <c r="BE16" s="848"/>
      <c r="BF16" s="848"/>
      <c r="BG16" s="848"/>
      <c r="BH16" s="848"/>
      <c r="BI16" s="848"/>
      <c r="BJ16" s="848"/>
      <c r="BK16" s="848"/>
    </row>
    <row r="17" spans="1:63" x14ac:dyDescent="0.25">
      <c r="A17" s="822" t="s">
        <v>1630</v>
      </c>
      <c r="B17" s="846" t="s">
        <v>1631</v>
      </c>
      <c r="C17" s="846"/>
      <c r="D17" s="846"/>
      <c r="E17" s="846"/>
      <c r="F17" s="847" t="s">
        <v>1632</v>
      </c>
      <c r="G17" s="847"/>
      <c r="H17" s="847"/>
      <c r="I17" s="847"/>
      <c r="J17" s="847"/>
      <c r="K17" s="847"/>
      <c r="L17" s="847"/>
      <c r="M17" s="847"/>
      <c r="N17" s="847" t="s">
        <v>1633</v>
      </c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7"/>
      <c r="AA17" s="847"/>
      <c r="AB17" s="847"/>
      <c r="AC17" s="847"/>
      <c r="AD17" s="847"/>
      <c r="AE17" s="847"/>
      <c r="AF17" s="847"/>
      <c r="AG17" s="847"/>
      <c r="AH17" s="847"/>
      <c r="AI17" s="847"/>
      <c r="AJ17" s="847"/>
      <c r="AK17" s="847"/>
      <c r="AL17" s="847"/>
      <c r="AM17" s="847"/>
      <c r="AN17" s="847"/>
      <c r="AO17" s="847"/>
      <c r="AP17" s="847"/>
      <c r="AQ17" s="847"/>
      <c r="AR17" s="847"/>
      <c r="AS17" s="846" t="s">
        <v>1634</v>
      </c>
      <c r="AT17" s="846"/>
      <c r="AU17" s="846"/>
      <c r="AV17" s="846"/>
      <c r="AW17" s="846"/>
      <c r="AX17" s="846"/>
      <c r="AY17" s="846"/>
      <c r="AZ17" s="846"/>
      <c r="BA17" s="846"/>
      <c r="BB17" s="846"/>
      <c r="BC17" s="846"/>
      <c r="BD17" s="846"/>
      <c r="BE17" s="846"/>
      <c r="BF17" s="846"/>
      <c r="BG17" s="846"/>
      <c r="BH17" s="846"/>
      <c r="BI17" s="846"/>
      <c r="BJ17" s="846"/>
      <c r="BK17" s="846"/>
    </row>
    <row r="18" spans="1:63" x14ac:dyDescent="0.25">
      <c r="A18" s="824" t="s">
        <v>1669</v>
      </c>
      <c r="B18" s="849" t="s">
        <v>1640</v>
      </c>
      <c r="C18" s="849"/>
      <c r="D18" s="849"/>
      <c r="E18" s="849"/>
      <c r="F18" s="849" t="s">
        <v>1641</v>
      </c>
      <c r="G18" s="849"/>
      <c r="H18" s="849"/>
      <c r="I18" s="849"/>
      <c r="J18" s="849"/>
      <c r="K18" s="849"/>
      <c r="L18" s="849"/>
      <c r="M18" s="849"/>
      <c r="N18" s="848" t="s">
        <v>1670</v>
      </c>
      <c r="O18" s="848"/>
      <c r="P18" s="848"/>
      <c r="Q18" s="848"/>
      <c r="R18" s="848"/>
      <c r="S18" s="848"/>
      <c r="T18" s="848"/>
      <c r="U18" s="848"/>
      <c r="V18" s="848"/>
      <c r="W18" s="848"/>
      <c r="X18" s="848"/>
      <c r="Y18" s="848"/>
      <c r="Z18" s="848"/>
      <c r="AA18" s="848"/>
      <c r="AB18" s="848"/>
      <c r="AC18" s="848"/>
      <c r="AD18" s="848"/>
      <c r="AE18" s="848"/>
      <c r="AF18" s="848"/>
      <c r="AG18" s="848"/>
      <c r="AH18" s="848"/>
      <c r="AI18" s="848"/>
      <c r="AJ18" s="848"/>
      <c r="AK18" s="848"/>
      <c r="AL18" s="848"/>
      <c r="AM18" s="848"/>
      <c r="AN18" s="848"/>
      <c r="AO18" s="848"/>
      <c r="AP18" s="848"/>
      <c r="AQ18" s="848"/>
      <c r="AR18" s="848"/>
      <c r="AS18" s="849" t="s">
        <v>1671</v>
      </c>
      <c r="AT18" s="849"/>
      <c r="AU18" s="849"/>
      <c r="AV18" s="849"/>
      <c r="AW18" s="849"/>
      <c r="AX18" s="849"/>
      <c r="AY18" s="849"/>
      <c r="AZ18" s="849"/>
      <c r="BA18" s="849"/>
      <c r="BB18" s="849"/>
      <c r="BC18" s="849"/>
      <c r="BD18" s="849"/>
      <c r="BE18" s="849"/>
      <c r="BF18" s="849"/>
      <c r="BG18" s="849"/>
      <c r="BH18" s="849"/>
      <c r="BI18" s="849"/>
      <c r="BJ18" s="849"/>
      <c r="BK18" s="849"/>
    </row>
    <row r="19" spans="1:63" x14ac:dyDescent="0.25">
      <c r="A19" s="823">
        <v>17</v>
      </c>
      <c r="B19" s="848">
        <v>2020</v>
      </c>
      <c r="C19" s="848"/>
      <c r="D19" s="848"/>
      <c r="E19" s="848"/>
      <c r="F19" s="848" t="s">
        <v>1519</v>
      </c>
      <c r="G19" s="848"/>
      <c r="H19" s="848"/>
      <c r="I19" s="848"/>
      <c r="J19" s="848"/>
      <c r="K19" s="848"/>
      <c r="L19" s="848"/>
      <c r="M19" s="848"/>
      <c r="N19" s="849" t="s">
        <v>1672</v>
      </c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49"/>
      <c r="AG19" s="849"/>
      <c r="AH19" s="849"/>
      <c r="AI19" s="849"/>
      <c r="AJ19" s="849"/>
      <c r="AK19" s="849"/>
      <c r="AL19" s="849"/>
      <c r="AM19" s="849"/>
      <c r="AN19" s="849"/>
      <c r="AO19" s="849"/>
      <c r="AP19" s="849"/>
      <c r="AQ19" s="849"/>
      <c r="AR19" s="849"/>
      <c r="AS19" s="848" t="s">
        <v>1673</v>
      </c>
      <c r="AT19" s="848"/>
      <c r="AU19" s="848"/>
      <c r="AV19" s="848"/>
      <c r="AW19" s="848"/>
      <c r="AX19" s="848"/>
      <c r="AY19" s="848"/>
      <c r="AZ19" s="848"/>
      <c r="BA19" s="848"/>
      <c r="BB19" s="848"/>
      <c r="BC19" s="848"/>
      <c r="BD19" s="848"/>
      <c r="BE19" s="848"/>
      <c r="BF19" s="848"/>
      <c r="BG19" s="848"/>
      <c r="BH19" s="848"/>
      <c r="BI19" s="848"/>
      <c r="BJ19" s="848"/>
      <c r="BK19" s="848"/>
    </row>
    <row r="20" spans="1:63" x14ac:dyDescent="0.25">
      <c r="A20" s="824" t="s">
        <v>1674</v>
      </c>
      <c r="B20" s="849" t="s">
        <v>1640</v>
      </c>
      <c r="C20" s="849"/>
      <c r="D20" s="849"/>
      <c r="E20" s="849"/>
      <c r="F20" s="849" t="s">
        <v>1641</v>
      </c>
      <c r="G20" s="849"/>
      <c r="H20" s="849"/>
      <c r="I20" s="849"/>
      <c r="J20" s="849"/>
      <c r="K20" s="849"/>
      <c r="L20" s="849"/>
      <c r="M20" s="849"/>
      <c r="N20" s="848" t="s">
        <v>1675</v>
      </c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8"/>
      <c r="AE20" s="848"/>
      <c r="AF20" s="848"/>
      <c r="AG20" s="848"/>
      <c r="AH20" s="848"/>
      <c r="AI20" s="848"/>
      <c r="AJ20" s="848"/>
      <c r="AK20" s="848"/>
      <c r="AL20" s="848"/>
      <c r="AM20" s="848"/>
      <c r="AN20" s="848"/>
      <c r="AO20" s="848"/>
      <c r="AP20" s="848"/>
      <c r="AQ20" s="848"/>
      <c r="AR20" s="848"/>
      <c r="AS20" s="849" t="s">
        <v>1676</v>
      </c>
      <c r="AT20" s="849"/>
      <c r="AU20" s="849"/>
      <c r="AV20" s="849"/>
      <c r="AW20" s="849"/>
      <c r="AX20" s="849"/>
      <c r="AY20" s="849"/>
      <c r="AZ20" s="849"/>
      <c r="BA20" s="849"/>
      <c r="BB20" s="849"/>
      <c r="BC20" s="849"/>
      <c r="BD20" s="849"/>
      <c r="BE20" s="849"/>
      <c r="BF20" s="849"/>
      <c r="BG20" s="849"/>
      <c r="BH20" s="849"/>
      <c r="BI20" s="849"/>
      <c r="BJ20" s="849"/>
      <c r="BK20" s="849"/>
    </row>
    <row r="21" spans="1:63" x14ac:dyDescent="0.25">
      <c r="A21" s="824" t="s">
        <v>1677</v>
      </c>
      <c r="B21" s="849" t="s">
        <v>1640</v>
      </c>
      <c r="C21" s="849"/>
      <c r="D21" s="849"/>
      <c r="E21" s="849"/>
      <c r="F21" s="849" t="s">
        <v>1641</v>
      </c>
      <c r="G21" s="849"/>
      <c r="H21" s="849"/>
      <c r="I21" s="849"/>
      <c r="J21" s="849"/>
      <c r="K21" s="849"/>
      <c r="L21" s="849"/>
      <c r="M21" s="849"/>
      <c r="N21" s="849" t="s">
        <v>1678</v>
      </c>
      <c r="O21" s="849"/>
      <c r="P21" s="849"/>
      <c r="Q21" s="849"/>
      <c r="R21" s="849"/>
      <c r="S21" s="849"/>
      <c r="T21" s="849"/>
      <c r="U21" s="849"/>
      <c r="V21" s="849"/>
      <c r="W21" s="849"/>
      <c r="X21" s="849"/>
      <c r="Y21" s="849"/>
      <c r="Z21" s="849"/>
      <c r="AA21" s="849"/>
      <c r="AB21" s="849"/>
      <c r="AC21" s="849"/>
      <c r="AD21" s="849"/>
      <c r="AE21" s="849"/>
      <c r="AF21" s="849"/>
      <c r="AG21" s="849"/>
      <c r="AH21" s="849"/>
      <c r="AI21" s="849"/>
      <c r="AJ21" s="849"/>
      <c r="AK21" s="849"/>
      <c r="AL21" s="849"/>
      <c r="AM21" s="849"/>
      <c r="AN21" s="849"/>
      <c r="AO21" s="849"/>
      <c r="AP21" s="849"/>
      <c r="AQ21" s="849"/>
      <c r="AR21" s="849"/>
      <c r="AS21" s="849" t="s">
        <v>1679</v>
      </c>
      <c r="AT21" s="849"/>
      <c r="AU21" s="849"/>
      <c r="AV21" s="849"/>
      <c r="AW21" s="849"/>
      <c r="AX21" s="849"/>
      <c r="AY21" s="849"/>
      <c r="AZ21" s="849"/>
      <c r="BA21" s="849"/>
      <c r="BB21" s="849"/>
      <c r="BC21" s="849"/>
      <c r="BD21" s="849"/>
      <c r="BE21" s="849"/>
      <c r="BF21" s="849"/>
      <c r="BG21" s="849"/>
      <c r="BH21" s="849"/>
      <c r="BI21" s="849"/>
      <c r="BJ21" s="849"/>
      <c r="BK21" s="849"/>
    </row>
    <row r="22" spans="1:63" x14ac:dyDescent="0.25">
      <c r="A22" s="823">
        <v>20</v>
      </c>
      <c r="B22" s="848">
        <v>2020</v>
      </c>
      <c r="C22" s="848"/>
      <c r="D22" s="848"/>
      <c r="E22" s="848"/>
      <c r="F22" s="848" t="s">
        <v>1519</v>
      </c>
      <c r="G22" s="848"/>
      <c r="H22" s="848"/>
      <c r="I22" s="848"/>
      <c r="J22" s="848"/>
      <c r="K22" s="848"/>
      <c r="L22" s="848"/>
      <c r="M22" s="848"/>
      <c r="N22" s="848" t="s">
        <v>1680</v>
      </c>
      <c r="O22" s="848"/>
      <c r="P22" s="848"/>
      <c r="Q22" s="848"/>
      <c r="R22" s="848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848"/>
      <c r="AD22" s="848"/>
      <c r="AE22" s="848"/>
      <c r="AF22" s="848"/>
      <c r="AG22" s="848"/>
      <c r="AH22" s="848"/>
      <c r="AI22" s="848"/>
      <c r="AJ22" s="848"/>
      <c r="AK22" s="848"/>
      <c r="AL22" s="848"/>
      <c r="AM22" s="848"/>
      <c r="AN22" s="848"/>
      <c r="AO22" s="848"/>
      <c r="AP22" s="848"/>
      <c r="AQ22" s="848"/>
      <c r="AR22" s="848"/>
      <c r="AS22" s="848" t="s">
        <v>1681</v>
      </c>
      <c r="AT22" s="848"/>
      <c r="AU22" s="848"/>
      <c r="AV22" s="848"/>
      <c r="AW22" s="848"/>
      <c r="AX22" s="848"/>
      <c r="AY22" s="848"/>
      <c r="AZ22" s="848"/>
      <c r="BA22" s="848"/>
      <c r="BB22" s="848"/>
      <c r="BC22" s="848"/>
      <c r="BD22" s="848"/>
      <c r="BE22" s="848"/>
      <c r="BF22" s="848"/>
      <c r="BG22" s="848"/>
      <c r="BH22" s="848"/>
      <c r="BI22" s="848"/>
      <c r="BJ22" s="848"/>
      <c r="BK22" s="848"/>
    </row>
    <row r="23" spans="1:63" x14ac:dyDescent="0.25">
      <c r="A23" s="824" t="s">
        <v>1614</v>
      </c>
      <c r="B23" s="849" t="s">
        <v>1640</v>
      </c>
      <c r="C23" s="849"/>
      <c r="D23" s="849"/>
      <c r="E23" s="849"/>
      <c r="F23" s="849" t="s">
        <v>1641</v>
      </c>
      <c r="G23" s="849"/>
      <c r="H23" s="849"/>
      <c r="I23" s="849"/>
      <c r="J23" s="849"/>
      <c r="K23" s="849"/>
      <c r="L23" s="849"/>
      <c r="M23" s="849"/>
      <c r="N23" s="848" t="s">
        <v>1682</v>
      </c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  <c r="AI23" s="848"/>
      <c r="AJ23" s="848"/>
      <c r="AK23" s="848"/>
      <c r="AL23" s="848"/>
      <c r="AM23" s="848"/>
      <c r="AN23" s="848"/>
      <c r="AO23" s="848"/>
      <c r="AP23" s="848"/>
      <c r="AQ23" s="848"/>
      <c r="AR23" s="848"/>
      <c r="AS23" s="849" t="s">
        <v>1683</v>
      </c>
      <c r="AT23" s="849"/>
      <c r="AU23" s="849"/>
      <c r="AV23" s="849"/>
      <c r="AW23" s="849"/>
      <c r="AX23" s="849"/>
      <c r="AY23" s="849"/>
      <c r="AZ23" s="849"/>
      <c r="BA23" s="849"/>
      <c r="BB23" s="849"/>
      <c r="BC23" s="849"/>
      <c r="BD23" s="849"/>
      <c r="BE23" s="849"/>
      <c r="BF23" s="849"/>
      <c r="BG23" s="849"/>
      <c r="BH23" s="849"/>
      <c r="BI23" s="849"/>
      <c r="BJ23" s="849"/>
      <c r="BK23" s="849"/>
    </row>
    <row r="24" spans="1:63" x14ac:dyDescent="0.25">
      <c r="A24" s="824" t="s">
        <v>1684</v>
      </c>
      <c r="B24" s="849" t="s">
        <v>1640</v>
      </c>
      <c r="C24" s="849"/>
      <c r="D24" s="849"/>
      <c r="E24" s="849"/>
      <c r="F24" s="849" t="s">
        <v>1641</v>
      </c>
      <c r="G24" s="849"/>
      <c r="H24" s="849"/>
      <c r="I24" s="849"/>
      <c r="J24" s="849"/>
      <c r="K24" s="849"/>
      <c r="L24" s="849"/>
      <c r="M24" s="849"/>
      <c r="N24" s="849" t="s">
        <v>1685</v>
      </c>
      <c r="O24" s="849"/>
      <c r="P24" s="849"/>
      <c r="Q24" s="849"/>
      <c r="R24" s="849"/>
      <c r="S24" s="849"/>
      <c r="T24" s="849"/>
      <c r="U24" s="849"/>
      <c r="V24" s="849"/>
      <c r="W24" s="849"/>
      <c r="X24" s="849"/>
      <c r="Y24" s="849"/>
      <c r="Z24" s="849"/>
      <c r="AA24" s="849"/>
      <c r="AB24" s="849"/>
      <c r="AC24" s="849"/>
      <c r="AD24" s="849"/>
      <c r="AE24" s="849"/>
      <c r="AF24" s="849"/>
      <c r="AG24" s="849"/>
      <c r="AH24" s="849"/>
      <c r="AI24" s="849"/>
      <c r="AJ24" s="849"/>
      <c r="AK24" s="849"/>
      <c r="AL24" s="849"/>
      <c r="AM24" s="849"/>
      <c r="AN24" s="849"/>
      <c r="AO24" s="849"/>
      <c r="AP24" s="849"/>
      <c r="AQ24" s="849"/>
      <c r="AR24" s="849"/>
      <c r="AS24" s="849" t="s">
        <v>1686</v>
      </c>
      <c r="AT24" s="849"/>
      <c r="AU24" s="849"/>
      <c r="AV24" s="849"/>
      <c r="AW24" s="849"/>
      <c r="AX24" s="849"/>
      <c r="AY24" s="849"/>
      <c r="AZ24" s="849"/>
      <c r="BA24" s="849"/>
      <c r="BB24" s="849"/>
      <c r="BC24" s="849"/>
      <c r="BD24" s="849"/>
      <c r="BE24" s="849"/>
      <c r="BF24" s="849"/>
      <c r="BG24" s="849"/>
      <c r="BH24" s="849"/>
      <c r="BI24" s="849"/>
      <c r="BJ24" s="849"/>
      <c r="BK24" s="849"/>
    </row>
    <row r="25" spans="1:63" x14ac:dyDescent="0.25">
      <c r="A25" s="824" t="s">
        <v>1687</v>
      </c>
      <c r="B25" s="849" t="s">
        <v>1640</v>
      </c>
      <c r="C25" s="849"/>
      <c r="D25" s="849"/>
      <c r="E25" s="849"/>
      <c r="F25" s="849" t="s">
        <v>1641</v>
      </c>
      <c r="G25" s="849"/>
      <c r="H25" s="849"/>
      <c r="I25" s="849"/>
      <c r="J25" s="849"/>
      <c r="K25" s="849"/>
      <c r="L25" s="849"/>
      <c r="M25" s="849"/>
      <c r="N25" s="848" t="s">
        <v>1688</v>
      </c>
      <c r="O25" s="848"/>
      <c r="P25" s="848"/>
      <c r="Q25" s="848"/>
      <c r="R25" s="848"/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848"/>
      <c r="AD25" s="848"/>
      <c r="AE25" s="848"/>
      <c r="AF25" s="848"/>
      <c r="AG25" s="848"/>
      <c r="AH25" s="848"/>
      <c r="AI25" s="848"/>
      <c r="AJ25" s="848"/>
      <c r="AK25" s="848"/>
      <c r="AL25" s="848"/>
      <c r="AM25" s="848"/>
      <c r="AN25" s="848"/>
      <c r="AO25" s="848"/>
      <c r="AP25" s="848"/>
      <c r="AQ25" s="848"/>
      <c r="AR25" s="848"/>
      <c r="AS25" s="849" t="s">
        <v>1689</v>
      </c>
      <c r="AT25" s="849"/>
      <c r="AU25" s="849"/>
      <c r="AV25" s="849"/>
      <c r="AW25" s="849"/>
      <c r="AX25" s="849"/>
      <c r="AY25" s="849"/>
      <c r="AZ25" s="849"/>
      <c r="BA25" s="849"/>
      <c r="BB25" s="849"/>
      <c r="BC25" s="849"/>
      <c r="BD25" s="849"/>
      <c r="BE25" s="849"/>
      <c r="BF25" s="849"/>
      <c r="BG25" s="849"/>
      <c r="BH25" s="849"/>
      <c r="BI25" s="849"/>
      <c r="BJ25" s="849"/>
      <c r="BK25" s="849"/>
    </row>
    <row r="26" spans="1:63" x14ac:dyDescent="0.25">
      <c r="A26" s="824" t="s">
        <v>1690</v>
      </c>
      <c r="B26" s="849" t="s">
        <v>1640</v>
      </c>
      <c r="C26" s="849"/>
      <c r="D26" s="849"/>
      <c r="E26" s="849"/>
      <c r="F26" s="849" t="s">
        <v>1641</v>
      </c>
      <c r="G26" s="849"/>
      <c r="H26" s="849"/>
      <c r="I26" s="849"/>
      <c r="J26" s="849"/>
      <c r="K26" s="849"/>
      <c r="L26" s="849"/>
      <c r="M26" s="849"/>
      <c r="N26" s="849" t="s">
        <v>1691</v>
      </c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49"/>
      <c r="AI26" s="849"/>
      <c r="AJ26" s="849"/>
      <c r="AK26" s="849"/>
      <c r="AL26" s="849"/>
      <c r="AM26" s="849"/>
      <c r="AN26" s="849"/>
      <c r="AO26" s="849"/>
      <c r="AP26" s="849"/>
      <c r="AQ26" s="849"/>
      <c r="AR26" s="849"/>
      <c r="AS26" s="849" t="s">
        <v>1692</v>
      </c>
      <c r="AT26" s="849"/>
      <c r="AU26" s="849"/>
      <c r="AV26" s="849"/>
      <c r="AW26" s="849"/>
      <c r="AX26" s="849"/>
      <c r="AY26" s="849"/>
      <c r="AZ26" s="849"/>
      <c r="BA26" s="849"/>
      <c r="BB26" s="849"/>
      <c r="BC26" s="849"/>
      <c r="BD26" s="849"/>
      <c r="BE26" s="849"/>
      <c r="BF26" s="849"/>
      <c r="BG26" s="849"/>
      <c r="BH26" s="849"/>
      <c r="BI26" s="849"/>
      <c r="BJ26" s="849"/>
      <c r="BK26" s="849"/>
    </row>
    <row r="27" spans="1:63" x14ac:dyDescent="0.25">
      <c r="A27" s="824" t="s">
        <v>1693</v>
      </c>
      <c r="B27" s="849" t="s">
        <v>1640</v>
      </c>
      <c r="C27" s="849"/>
      <c r="D27" s="849"/>
      <c r="E27" s="849"/>
      <c r="F27" s="849" t="s">
        <v>1641</v>
      </c>
      <c r="G27" s="849"/>
      <c r="H27" s="849"/>
      <c r="I27" s="849"/>
      <c r="J27" s="849"/>
      <c r="K27" s="849"/>
      <c r="L27" s="849"/>
      <c r="M27" s="849"/>
      <c r="N27" s="849" t="s">
        <v>1694</v>
      </c>
      <c r="O27" s="849"/>
      <c r="P27" s="849"/>
      <c r="Q27" s="849"/>
      <c r="R27" s="849"/>
      <c r="S27" s="849"/>
      <c r="T27" s="849"/>
      <c r="U27" s="849"/>
      <c r="V27" s="849"/>
      <c r="W27" s="849"/>
      <c r="X27" s="849"/>
      <c r="Y27" s="849"/>
      <c r="Z27" s="849"/>
      <c r="AA27" s="849"/>
      <c r="AB27" s="849"/>
      <c r="AC27" s="849"/>
      <c r="AD27" s="849"/>
      <c r="AE27" s="849"/>
      <c r="AF27" s="849"/>
      <c r="AG27" s="849"/>
      <c r="AH27" s="849"/>
      <c r="AI27" s="849"/>
      <c r="AJ27" s="849"/>
      <c r="AK27" s="849"/>
      <c r="AL27" s="849"/>
      <c r="AM27" s="849"/>
      <c r="AN27" s="849"/>
      <c r="AO27" s="849"/>
      <c r="AP27" s="849"/>
      <c r="AQ27" s="849"/>
      <c r="AR27" s="849"/>
      <c r="AS27" s="849" t="s">
        <v>1695</v>
      </c>
      <c r="AT27" s="849"/>
      <c r="AU27" s="849"/>
      <c r="AV27" s="849"/>
      <c r="AW27" s="849"/>
      <c r="AX27" s="849"/>
      <c r="AY27" s="849"/>
      <c r="AZ27" s="849"/>
      <c r="BA27" s="849"/>
      <c r="BB27" s="849"/>
      <c r="BC27" s="849"/>
      <c r="BD27" s="849"/>
      <c r="BE27" s="849"/>
      <c r="BF27" s="849"/>
      <c r="BG27" s="849"/>
      <c r="BH27" s="849"/>
      <c r="BI27" s="849"/>
      <c r="BJ27" s="849"/>
      <c r="BK27" s="849"/>
    </row>
    <row r="28" spans="1:63" x14ac:dyDescent="0.25">
      <c r="A28" s="823">
        <v>26</v>
      </c>
      <c r="B28" s="848">
        <v>2020</v>
      </c>
      <c r="C28" s="848"/>
      <c r="D28" s="848"/>
      <c r="E28" s="848"/>
      <c r="F28" s="848" t="s">
        <v>1519</v>
      </c>
      <c r="G28" s="848"/>
      <c r="H28" s="848"/>
      <c r="I28" s="848"/>
      <c r="J28" s="848"/>
      <c r="K28" s="848"/>
      <c r="L28" s="848"/>
      <c r="M28" s="848"/>
      <c r="N28" s="848" t="s">
        <v>1696</v>
      </c>
      <c r="O28" s="848"/>
      <c r="P28" s="848"/>
      <c r="Q28" s="848"/>
      <c r="R28" s="848"/>
      <c r="S28" s="848"/>
      <c r="T28" s="848"/>
      <c r="U28" s="848"/>
      <c r="V28" s="848"/>
      <c r="W28" s="848"/>
      <c r="X28" s="848"/>
      <c r="Y28" s="848"/>
      <c r="Z28" s="848"/>
      <c r="AA28" s="848"/>
      <c r="AB28" s="848"/>
      <c r="AC28" s="848"/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 t="s">
        <v>1697</v>
      </c>
      <c r="AT28" s="848"/>
      <c r="AU28" s="848"/>
      <c r="AV28" s="848"/>
      <c r="AW28" s="848"/>
      <c r="AX28" s="848"/>
      <c r="AY28" s="848"/>
      <c r="AZ28" s="848"/>
      <c r="BA28" s="848"/>
      <c r="BB28" s="848"/>
      <c r="BC28" s="848"/>
      <c r="BD28" s="848"/>
      <c r="BE28" s="848"/>
      <c r="BF28" s="848"/>
      <c r="BG28" s="848"/>
      <c r="BH28" s="848"/>
      <c r="BI28" s="848"/>
      <c r="BJ28" s="848"/>
      <c r="BK28" s="848"/>
    </row>
    <row r="29" spans="1:63" x14ac:dyDescent="0.25">
      <c r="A29" s="823">
        <v>27</v>
      </c>
      <c r="B29" s="848">
        <v>2020</v>
      </c>
      <c r="C29" s="848"/>
      <c r="D29" s="848"/>
      <c r="E29" s="848"/>
      <c r="F29" s="848" t="s">
        <v>1519</v>
      </c>
      <c r="G29" s="848"/>
      <c r="H29" s="848"/>
      <c r="I29" s="848"/>
      <c r="J29" s="848"/>
      <c r="K29" s="848"/>
      <c r="L29" s="848"/>
      <c r="M29" s="848"/>
      <c r="N29" s="848" t="s">
        <v>1698</v>
      </c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8"/>
      <c r="AA29" s="848"/>
      <c r="AB29" s="848"/>
      <c r="AC29" s="848"/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 t="s">
        <v>1699</v>
      </c>
      <c r="AT29" s="848"/>
      <c r="AU29" s="848"/>
      <c r="AV29" s="848"/>
      <c r="AW29" s="848"/>
      <c r="AX29" s="848"/>
      <c r="AY29" s="848"/>
      <c r="AZ29" s="848"/>
      <c r="BA29" s="848"/>
      <c r="BB29" s="848"/>
      <c r="BC29" s="848"/>
      <c r="BD29" s="848"/>
      <c r="BE29" s="848"/>
      <c r="BF29" s="848"/>
      <c r="BG29" s="848"/>
      <c r="BH29" s="848"/>
      <c r="BI29" s="848"/>
      <c r="BJ29" s="848"/>
      <c r="BK29" s="848"/>
    </row>
    <row r="30" spans="1:63" x14ac:dyDescent="0.25">
      <c r="A30" s="823">
        <v>28</v>
      </c>
      <c r="B30" s="848">
        <v>2020</v>
      </c>
      <c r="C30" s="848"/>
      <c r="D30" s="848"/>
      <c r="E30" s="848"/>
      <c r="F30" s="848" t="s">
        <v>1519</v>
      </c>
      <c r="G30" s="848"/>
      <c r="H30" s="848"/>
      <c r="I30" s="848"/>
      <c r="J30" s="848"/>
      <c r="K30" s="848"/>
      <c r="L30" s="848"/>
      <c r="M30" s="848"/>
      <c r="N30" s="848" t="s">
        <v>1700</v>
      </c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8"/>
      <c r="Z30" s="848"/>
      <c r="AA30" s="848"/>
      <c r="AB30" s="848"/>
      <c r="AC30" s="848"/>
      <c r="AD30" s="848"/>
      <c r="AE30" s="848"/>
      <c r="AF30" s="848"/>
      <c r="AG30" s="848"/>
      <c r="AH30" s="848"/>
      <c r="AI30" s="848"/>
      <c r="AJ30" s="848"/>
      <c r="AK30" s="848"/>
      <c r="AL30" s="848"/>
      <c r="AM30" s="848"/>
      <c r="AN30" s="848"/>
      <c r="AO30" s="848"/>
      <c r="AP30" s="848"/>
      <c r="AQ30" s="848"/>
      <c r="AR30" s="848"/>
      <c r="AS30" s="848" t="s">
        <v>1701</v>
      </c>
      <c r="AT30" s="848"/>
      <c r="AU30" s="848"/>
      <c r="AV30" s="848"/>
      <c r="AW30" s="848"/>
      <c r="AX30" s="848"/>
      <c r="AY30" s="848"/>
      <c r="AZ30" s="848"/>
      <c r="BA30" s="848"/>
      <c r="BB30" s="848"/>
      <c r="BC30" s="848"/>
      <c r="BD30" s="848"/>
      <c r="BE30" s="848"/>
      <c r="BF30" s="848"/>
      <c r="BG30" s="848"/>
      <c r="BH30" s="848"/>
      <c r="BI30" s="848"/>
      <c r="BJ30" s="848"/>
      <c r="BK30" s="848"/>
    </row>
    <row r="31" spans="1:63" x14ac:dyDescent="0.25">
      <c r="A31" s="823">
        <v>29</v>
      </c>
      <c r="B31" s="848">
        <v>2020</v>
      </c>
      <c r="C31" s="848"/>
      <c r="D31" s="848"/>
      <c r="E31" s="848"/>
      <c r="F31" s="848" t="s">
        <v>1519</v>
      </c>
      <c r="G31" s="848"/>
      <c r="H31" s="848"/>
      <c r="I31" s="848"/>
      <c r="J31" s="848"/>
      <c r="K31" s="848"/>
      <c r="L31" s="848"/>
      <c r="M31" s="848"/>
      <c r="N31" s="848" t="s">
        <v>1702</v>
      </c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848"/>
      <c r="AG31" s="848"/>
      <c r="AH31" s="848"/>
      <c r="AI31" s="848"/>
      <c r="AJ31" s="848"/>
      <c r="AK31" s="848"/>
      <c r="AL31" s="848"/>
      <c r="AM31" s="848"/>
      <c r="AN31" s="848"/>
      <c r="AO31" s="848"/>
      <c r="AP31" s="848"/>
      <c r="AQ31" s="848"/>
      <c r="AR31" s="848"/>
      <c r="AS31" s="848" t="s">
        <v>1703</v>
      </c>
      <c r="AT31" s="848"/>
      <c r="AU31" s="848"/>
      <c r="AV31" s="848"/>
      <c r="AW31" s="848"/>
      <c r="AX31" s="848"/>
      <c r="AY31" s="848"/>
      <c r="AZ31" s="848"/>
      <c r="BA31" s="848"/>
      <c r="BB31" s="848"/>
      <c r="BC31" s="848"/>
      <c r="BD31" s="848"/>
      <c r="BE31" s="848"/>
      <c r="BF31" s="848"/>
      <c r="BG31" s="848"/>
      <c r="BH31" s="848"/>
      <c r="BI31" s="848"/>
      <c r="BJ31" s="848"/>
      <c r="BK31" s="848"/>
    </row>
    <row r="32" spans="1:63" x14ac:dyDescent="0.25">
      <c r="A32" s="824" t="s">
        <v>1704</v>
      </c>
      <c r="B32" s="849" t="s">
        <v>1640</v>
      </c>
      <c r="C32" s="849"/>
      <c r="D32" s="849"/>
      <c r="E32" s="849"/>
      <c r="F32" s="849" t="s">
        <v>1641</v>
      </c>
      <c r="G32" s="849"/>
      <c r="H32" s="849"/>
      <c r="I32" s="849"/>
      <c r="J32" s="849"/>
      <c r="K32" s="849"/>
      <c r="L32" s="849"/>
      <c r="M32" s="849"/>
      <c r="N32" s="849" t="s">
        <v>1705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49"/>
      <c r="AO32" s="849"/>
      <c r="AP32" s="849"/>
      <c r="AQ32" s="849"/>
      <c r="AR32" s="849"/>
      <c r="AS32" s="849" t="s">
        <v>1706</v>
      </c>
      <c r="AT32" s="849"/>
      <c r="AU32" s="849"/>
      <c r="AV32" s="849"/>
      <c r="AW32" s="849"/>
      <c r="AX32" s="849"/>
      <c r="AY32" s="849"/>
      <c r="AZ32" s="849"/>
      <c r="BA32" s="849"/>
      <c r="BB32" s="849"/>
      <c r="BC32" s="849"/>
      <c r="BD32" s="849"/>
      <c r="BE32" s="849"/>
      <c r="BF32" s="849"/>
      <c r="BG32" s="849"/>
      <c r="BH32" s="849"/>
      <c r="BI32" s="849"/>
      <c r="BJ32" s="849"/>
      <c r="BK32" s="849"/>
    </row>
    <row r="33" spans="1:63" x14ac:dyDescent="0.25">
      <c r="A33" s="823">
        <v>31</v>
      </c>
      <c r="B33" s="848">
        <v>2020</v>
      </c>
      <c r="C33" s="848"/>
      <c r="D33" s="848"/>
      <c r="E33" s="848"/>
      <c r="F33" s="848" t="s">
        <v>1519</v>
      </c>
      <c r="G33" s="848"/>
      <c r="H33" s="848"/>
      <c r="I33" s="848"/>
      <c r="J33" s="848"/>
      <c r="K33" s="848"/>
      <c r="L33" s="848"/>
      <c r="M33" s="848"/>
      <c r="N33" s="849" t="s">
        <v>1707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49"/>
      <c r="AL33" s="849"/>
      <c r="AM33" s="849"/>
      <c r="AN33" s="849"/>
      <c r="AO33" s="849"/>
      <c r="AP33" s="849"/>
      <c r="AQ33" s="849"/>
      <c r="AR33" s="849"/>
      <c r="AS33" s="848" t="s">
        <v>1708</v>
      </c>
      <c r="AT33" s="848"/>
      <c r="AU33" s="848"/>
      <c r="AV33" s="848"/>
      <c r="AW33" s="848"/>
      <c r="AX33" s="848"/>
      <c r="AY33" s="848"/>
      <c r="AZ33" s="848"/>
      <c r="BA33" s="848"/>
      <c r="BB33" s="848"/>
      <c r="BC33" s="848"/>
      <c r="BD33" s="848"/>
      <c r="BE33" s="848"/>
      <c r="BF33" s="848"/>
      <c r="BG33" s="848"/>
      <c r="BH33" s="848"/>
      <c r="BI33" s="848"/>
      <c r="BJ33" s="848"/>
      <c r="BK33" s="848"/>
    </row>
    <row r="34" spans="1:63" x14ac:dyDescent="0.25">
      <c r="A34" s="823">
        <v>32</v>
      </c>
      <c r="B34" s="848">
        <v>2020</v>
      </c>
      <c r="C34" s="848"/>
      <c r="D34" s="848"/>
      <c r="E34" s="848"/>
      <c r="F34" s="848" t="s">
        <v>1519</v>
      </c>
      <c r="G34" s="848"/>
      <c r="H34" s="848"/>
      <c r="I34" s="848"/>
      <c r="J34" s="848"/>
      <c r="K34" s="848"/>
      <c r="L34" s="848"/>
      <c r="M34" s="848"/>
      <c r="N34" s="849" t="s">
        <v>1709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  <c r="AA34" s="849"/>
      <c r="AB34" s="849"/>
      <c r="AC34" s="849"/>
      <c r="AD34" s="849"/>
      <c r="AE34" s="849"/>
      <c r="AF34" s="849"/>
      <c r="AG34" s="849"/>
      <c r="AH34" s="849"/>
      <c r="AI34" s="849"/>
      <c r="AJ34" s="849"/>
      <c r="AK34" s="849"/>
      <c r="AL34" s="849"/>
      <c r="AM34" s="849"/>
      <c r="AN34" s="849"/>
      <c r="AO34" s="849"/>
      <c r="AP34" s="849"/>
      <c r="AQ34" s="849"/>
      <c r="AR34" s="849"/>
      <c r="AS34" s="848" t="s">
        <v>1710</v>
      </c>
      <c r="AT34" s="848"/>
      <c r="AU34" s="848"/>
      <c r="AV34" s="848"/>
      <c r="AW34" s="848"/>
      <c r="AX34" s="848"/>
      <c r="AY34" s="848"/>
      <c r="AZ34" s="848"/>
      <c r="BA34" s="848"/>
      <c r="BB34" s="848"/>
      <c r="BC34" s="848"/>
      <c r="BD34" s="848"/>
      <c r="BE34" s="848"/>
      <c r="BF34" s="848"/>
      <c r="BG34" s="848"/>
      <c r="BH34" s="848"/>
      <c r="BI34" s="848"/>
      <c r="BJ34" s="848"/>
      <c r="BK34" s="848"/>
    </row>
    <row r="35" spans="1:63" x14ac:dyDescent="0.25">
      <c r="A35" s="824" t="s">
        <v>1609</v>
      </c>
      <c r="B35" s="849" t="s">
        <v>1640</v>
      </c>
      <c r="C35" s="849"/>
      <c r="D35" s="849"/>
      <c r="E35" s="849"/>
      <c r="F35" s="849" t="s">
        <v>1641</v>
      </c>
      <c r="G35" s="849"/>
      <c r="H35" s="849"/>
      <c r="I35" s="849"/>
      <c r="J35" s="849"/>
      <c r="K35" s="849"/>
      <c r="L35" s="849"/>
      <c r="M35" s="849"/>
      <c r="N35" s="849" t="s">
        <v>1711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49"/>
      <c r="AF35" s="849"/>
      <c r="AG35" s="849"/>
      <c r="AH35" s="849"/>
      <c r="AI35" s="849"/>
      <c r="AJ35" s="849"/>
      <c r="AK35" s="849"/>
      <c r="AL35" s="849"/>
      <c r="AM35" s="849"/>
      <c r="AN35" s="849"/>
      <c r="AO35" s="849"/>
      <c r="AP35" s="849"/>
      <c r="AQ35" s="849"/>
      <c r="AR35" s="849"/>
      <c r="AS35" s="849" t="s">
        <v>1712</v>
      </c>
      <c r="AT35" s="849"/>
      <c r="AU35" s="849"/>
      <c r="AV35" s="849"/>
      <c r="AW35" s="849"/>
      <c r="AX35" s="849"/>
      <c r="AY35" s="849"/>
      <c r="AZ35" s="849"/>
      <c r="BA35" s="849"/>
      <c r="BB35" s="849"/>
      <c r="BC35" s="849"/>
      <c r="BD35" s="849"/>
      <c r="BE35" s="849"/>
      <c r="BF35" s="849"/>
      <c r="BG35" s="849"/>
      <c r="BH35" s="849"/>
      <c r="BI35" s="849"/>
      <c r="BJ35" s="849"/>
      <c r="BK35" s="849"/>
    </row>
    <row r="36" spans="1:63" x14ac:dyDescent="0.25">
      <c r="A36" s="824" t="s">
        <v>1713</v>
      </c>
      <c r="B36" s="849" t="s">
        <v>1640</v>
      </c>
      <c r="C36" s="849"/>
      <c r="D36" s="849"/>
      <c r="E36" s="849"/>
      <c r="F36" s="849" t="s">
        <v>1641</v>
      </c>
      <c r="G36" s="849"/>
      <c r="H36" s="849"/>
      <c r="I36" s="849"/>
      <c r="J36" s="849"/>
      <c r="K36" s="849"/>
      <c r="L36" s="849"/>
      <c r="M36" s="849"/>
      <c r="N36" s="849" t="s">
        <v>1714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  <c r="Y36" s="849"/>
      <c r="Z36" s="849"/>
      <c r="AA36" s="849"/>
      <c r="AB36" s="849"/>
      <c r="AC36" s="849"/>
      <c r="AD36" s="849"/>
      <c r="AE36" s="849"/>
      <c r="AF36" s="849"/>
      <c r="AG36" s="849"/>
      <c r="AH36" s="849"/>
      <c r="AI36" s="849"/>
      <c r="AJ36" s="849"/>
      <c r="AK36" s="849"/>
      <c r="AL36" s="849"/>
      <c r="AM36" s="849"/>
      <c r="AN36" s="849"/>
      <c r="AO36" s="849"/>
      <c r="AP36" s="849"/>
      <c r="AQ36" s="849"/>
      <c r="AR36" s="849"/>
      <c r="AS36" s="849" t="s">
        <v>1715</v>
      </c>
      <c r="AT36" s="849"/>
      <c r="AU36" s="849"/>
      <c r="AV36" s="849"/>
      <c r="AW36" s="849"/>
      <c r="AX36" s="849"/>
      <c r="AY36" s="849"/>
      <c r="AZ36" s="849"/>
      <c r="BA36" s="849"/>
      <c r="BB36" s="849"/>
      <c r="BC36" s="849"/>
      <c r="BD36" s="849"/>
      <c r="BE36" s="849"/>
      <c r="BF36" s="849"/>
      <c r="BG36" s="849"/>
      <c r="BH36" s="849"/>
      <c r="BI36" s="849"/>
      <c r="BJ36" s="849"/>
      <c r="BK36" s="849"/>
    </row>
    <row r="37" spans="1:63" x14ac:dyDescent="0.25">
      <c r="A37" s="823">
        <v>35</v>
      </c>
      <c r="B37" s="848">
        <v>2020</v>
      </c>
      <c r="C37" s="848"/>
      <c r="D37" s="848"/>
      <c r="E37" s="848"/>
      <c r="F37" s="848" t="s">
        <v>1716</v>
      </c>
      <c r="G37" s="848"/>
      <c r="H37" s="848"/>
      <c r="I37" s="848"/>
      <c r="J37" s="848"/>
      <c r="K37" s="848"/>
      <c r="L37" s="848"/>
      <c r="M37" s="848"/>
      <c r="N37" s="848" t="s">
        <v>1717</v>
      </c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8"/>
      <c r="AI37" s="848"/>
      <c r="AJ37" s="848"/>
      <c r="AK37" s="848"/>
      <c r="AL37" s="848"/>
      <c r="AM37" s="848"/>
      <c r="AN37" s="848"/>
      <c r="AO37" s="848"/>
      <c r="AP37" s="848"/>
      <c r="AQ37" s="848"/>
      <c r="AR37" s="848"/>
      <c r="AS37" s="848" t="s">
        <v>1718</v>
      </c>
      <c r="AT37" s="848"/>
      <c r="AU37" s="848"/>
      <c r="AV37" s="848"/>
      <c r="AW37" s="848"/>
      <c r="AX37" s="848"/>
      <c r="AY37" s="848"/>
      <c r="AZ37" s="848"/>
      <c r="BA37" s="848"/>
      <c r="BB37" s="848"/>
      <c r="BC37" s="848"/>
      <c r="BD37" s="848"/>
      <c r="BE37" s="848"/>
      <c r="BF37" s="848"/>
      <c r="BG37" s="848"/>
      <c r="BH37" s="848"/>
      <c r="BI37" s="848"/>
      <c r="BJ37" s="848"/>
      <c r="BK37" s="848"/>
    </row>
    <row r="38" spans="1:63" x14ac:dyDescent="0.25">
      <c r="A38" s="824" t="s">
        <v>1719</v>
      </c>
      <c r="B38" s="849" t="s">
        <v>1640</v>
      </c>
      <c r="C38" s="849"/>
      <c r="D38" s="849"/>
      <c r="E38" s="849"/>
      <c r="F38" s="849" t="s">
        <v>1720</v>
      </c>
      <c r="G38" s="849"/>
      <c r="H38" s="849"/>
      <c r="I38" s="849"/>
      <c r="J38" s="849"/>
      <c r="K38" s="849"/>
      <c r="L38" s="849"/>
      <c r="M38" s="849"/>
      <c r="N38" s="848" t="s">
        <v>1721</v>
      </c>
      <c r="O38" s="848"/>
      <c r="P38" s="848"/>
      <c r="Q38" s="848"/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8"/>
      <c r="AC38" s="848"/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  <c r="AN38" s="848"/>
      <c r="AO38" s="848"/>
      <c r="AP38" s="848"/>
      <c r="AQ38" s="848"/>
      <c r="AR38" s="848"/>
      <c r="AS38" s="849" t="s">
        <v>1722</v>
      </c>
      <c r="AT38" s="849"/>
      <c r="AU38" s="849"/>
      <c r="AV38" s="849"/>
      <c r="AW38" s="849"/>
      <c r="AX38" s="849"/>
      <c r="AY38" s="849"/>
      <c r="AZ38" s="849"/>
      <c r="BA38" s="849"/>
      <c r="BB38" s="849"/>
      <c r="BC38" s="849"/>
      <c r="BD38" s="849"/>
      <c r="BE38" s="849"/>
      <c r="BF38" s="849"/>
      <c r="BG38" s="849"/>
      <c r="BH38" s="849"/>
      <c r="BI38" s="849"/>
      <c r="BJ38" s="849"/>
      <c r="BK38" s="849"/>
    </row>
    <row r="39" spans="1:63" x14ac:dyDescent="0.25">
      <c r="A39" s="824" t="s">
        <v>1723</v>
      </c>
      <c r="B39" s="849" t="s">
        <v>1640</v>
      </c>
      <c r="C39" s="849"/>
      <c r="D39" s="849"/>
      <c r="E39" s="849"/>
      <c r="F39" s="849" t="s">
        <v>1724</v>
      </c>
      <c r="G39" s="849"/>
      <c r="H39" s="849"/>
      <c r="I39" s="849"/>
      <c r="J39" s="849"/>
      <c r="K39" s="849"/>
      <c r="L39" s="849"/>
      <c r="M39" s="849"/>
      <c r="N39" s="849" t="s">
        <v>1725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49"/>
      <c r="AC39" s="849"/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49"/>
      <c r="AO39" s="849"/>
      <c r="AP39" s="849"/>
      <c r="AQ39" s="849"/>
      <c r="AR39" s="849"/>
      <c r="AS39" s="849" t="s">
        <v>1726</v>
      </c>
      <c r="AT39" s="849"/>
      <c r="AU39" s="849"/>
      <c r="AV39" s="849"/>
      <c r="AW39" s="849"/>
      <c r="AX39" s="849"/>
      <c r="AY39" s="849"/>
      <c r="AZ39" s="849"/>
      <c r="BA39" s="849"/>
      <c r="BB39" s="849"/>
      <c r="BC39" s="849"/>
      <c r="BD39" s="849"/>
      <c r="BE39" s="849"/>
      <c r="BF39" s="849"/>
      <c r="BG39" s="849"/>
      <c r="BH39" s="849"/>
      <c r="BI39" s="849"/>
      <c r="BJ39" s="849"/>
      <c r="BK39" s="849"/>
    </row>
    <row r="40" spans="1:63" x14ac:dyDescent="0.25">
      <c r="A40" s="824" t="s">
        <v>1727</v>
      </c>
      <c r="B40" s="849" t="s">
        <v>1640</v>
      </c>
      <c r="C40" s="849"/>
      <c r="D40" s="849"/>
      <c r="E40" s="849"/>
      <c r="F40" s="849" t="s">
        <v>1724</v>
      </c>
      <c r="G40" s="849"/>
      <c r="H40" s="849"/>
      <c r="I40" s="849"/>
      <c r="J40" s="849"/>
      <c r="K40" s="849"/>
      <c r="L40" s="849"/>
      <c r="M40" s="849"/>
      <c r="N40" s="849" t="s">
        <v>1728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49"/>
      <c r="AC40" s="849"/>
      <c r="AD40" s="849"/>
      <c r="AE40" s="849"/>
      <c r="AF40" s="849"/>
      <c r="AG40" s="849"/>
      <c r="AH40" s="849"/>
      <c r="AI40" s="849"/>
      <c r="AJ40" s="849"/>
      <c r="AK40" s="849"/>
      <c r="AL40" s="849"/>
      <c r="AM40" s="849"/>
      <c r="AN40" s="849"/>
      <c r="AO40" s="849"/>
      <c r="AP40" s="849"/>
      <c r="AQ40" s="849"/>
      <c r="AR40" s="849"/>
      <c r="AS40" s="849" t="s">
        <v>1729</v>
      </c>
      <c r="AT40" s="849"/>
      <c r="AU40" s="849"/>
      <c r="AV40" s="849"/>
      <c r="AW40" s="849"/>
      <c r="AX40" s="849"/>
      <c r="AY40" s="849"/>
      <c r="AZ40" s="849"/>
      <c r="BA40" s="849"/>
      <c r="BB40" s="849"/>
      <c r="BC40" s="849"/>
      <c r="BD40" s="849"/>
      <c r="BE40" s="849"/>
      <c r="BF40" s="849"/>
      <c r="BG40" s="849"/>
      <c r="BH40" s="849"/>
      <c r="BI40" s="849"/>
      <c r="BJ40" s="849"/>
      <c r="BK40" s="849"/>
    </row>
    <row r="41" spans="1:63" x14ac:dyDescent="0.25">
      <c r="A41" s="824" t="s">
        <v>1730</v>
      </c>
      <c r="B41" s="849" t="s">
        <v>1640</v>
      </c>
      <c r="C41" s="849"/>
      <c r="D41" s="849"/>
      <c r="E41" s="849"/>
      <c r="F41" s="849" t="s">
        <v>1724</v>
      </c>
      <c r="G41" s="849"/>
      <c r="H41" s="849"/>
      <c r="I41" s="849"/>
      <c r="J41" s="849"/>
      <c r="K41" s="849"/>
      <c r="L41" s="849"/>
      <c r="M41" s="849"/>
      <c r="N41" s="848" t="s">
        <v>1731</v>
      </c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848"/>
      <c r="AB41" s="848"/>
      <c r="AC41" s="848"/>
      <c r="AD41" s="848"/>
      <c r="AE41" s="848"/>
      <c r="AF41" s="848"/>
      <c r="AG41" s="848"/>
      <c r="AH41" s="848"/>
      <c r="AI41" s="848"/>
      <c r="AJ41" s="848"/>
      <c r="AK41" s="848"/>
      <c r="AL41" s="848"/>
      <c r="AM41" s="848"/>
      <c r="AN41" s="848"/>
      <c r="AO41" s="848"/>
      <c r="AP41" s="848"/>
      <c r="AQ41" s="848"/>
      <c r="AR41" s="848"/>
      <c r="AS41" s="849" t="s">
        <v>1732</v>
      </c>
      <c r="AT41" s="849"/>
      <c r="AU41" s="849"/>
      <c r="AV41" s="849"/>
      <c r="AW41" s="849"/>
      <c r="AX41" s="849"/>
      <c r="AY41" s="849"/>
      <c r="AZ41" s="849"/>
      <c r="BA41" s="849"/>
      <c r="BB41" s="849"/>
      <c r="BC41" s="849"/>
      <c r="BD41" s="849"/>
      <c r="BE41" s="849"/>
      <c r="BF41" s="849"/>
      <c r="BG41" s="849"/>
      <c r="BH41" s="849"/>
      <c r="BI41" s="849"/>
      <c r="BJ41" s="849"/>
      <c r="BK41" s="849"/>
    </row>
    <row r="42" spans="1:63" x14ac:dyDescent="0.25">
      <c r="A42" s="824" t="s">
        <v>1733</v>
      </c>
      <c r="B42" s="849" t="s">
        <v>1640</v>
      </c>
      <c r="C42" s="849"/>
      <c r="D42" s="849"/>
      <c r="E42" s="849"/>
      <c r="F42" s="849" t="s">
        <v>1724</v>
      </c>
      <c r="G42" s="849"/>
      <c r="H42" s="849"/>
      <c r="I42" s="849"/>
      <c r="J42" s="849"/>
      <c r="K42" s="849"/>
      <c r="L42" s="849"/>
      <c r="M42" s="849"/>
      <c r="N42" s="849" t="s">
        <v>1734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49"/>
      <c r="AD42" s="849"/>
      <c r="AE42" s="849"/>
      <c r="AF42" s="849"/>
      <c r="AG42" s="849"/>
      <c r="AH42" s="849"/>
      <c r="AI42" s="849"/>
      <c r="AJ42" s="849"/>
      <c r="AK42" s="849"/>
      <c r="AL42" s="849"/>
      <c r="AM42" s="849"/>
      <c r="AN42" s="849"/>
      <c r="AO42" s="849"/>
      <c r="AP42" s="849"/>
      <c r="AQ42" s="849"/>
      <c r="AR42" s="849"/>
      <c r="AS42" s="849" t="s">
        <v>1735</v>
      </c>
      <c r="AT42" s="849"/>
      <c r="AU42" s="849"/>
      <c r="AV42" s="849"/>
      <c r="AW42" s="849"/>
      <c r="AX42" s="849"/>
      <c r="AY42" s="849"/>
      <c r="AZ42" s="849"/>
      <c r="BA42" s="849"/>
      <c r="BB42" s="849"/>
      <c r="BC42" s="849"/>
      <c r="BD42" s="849"/>
      <c r="BE42" s="849"/>
      <c r="BF42" s="849"/>
      <c r="BG42" s="849"/>
      <c r="BH42" s="849"/>
      <c r="BI42" s="849"/>
      <c r="BJ42" s="849"/>
      <c r="BK42" s="849"/>
    </row>
    <row r="43" spans="1:63" x14ac:dyDescent="0.25">
      <c r="A43" s="822" t="s">
        <v>1630</v>
      </c>
      <c r="B43" s="846" t="s">
        <v>1631</v>
      </c>
      <c r="C43" s="846"/>
      <c r="D43" s="846"/>
      <c r="E43" s="846"/>
      <c r="F43" s="847" t="s">
        <v>1632</v>
      </c>
      <c r="G43" s="847"/>
      <c r="H43" s="847"/>
      <c r="I43" s="847"/>
      <c r="J43" s="847"/>
      <c r="K43" s="847"/>
      <c r="L43" s="847"/>
      <c r="M43" s="847"/>
      <c r="N43" s="847" t="s">
        <v>1633</v>
      </c>
      <c r="O43" s="847"/>
      <c r="P43" s="847"/>
      <c r="Q43" s="847"/>
      <c r="R43" s="847"/>
      <c r="S43" s="847"/>
      <c r="T43" s="847"/>
      <c r="U43" s="847"/>
      <c r="V43" s="847"/>
      <c r="W43" s="847"/>
      <c r="X43" s="847"/>
      <c r="Y43" s="847"/>
      <c r="Z43" s="847"/>
      <c r="AA43" s="847"/>
      <c r="AB43" s="847"/>
      <c r="AC43" s="847"/>
      <c r="AD43" s="847"/>
      <c r="AE43" s="847"/>
      <c r="AF43" s="847"/>
      <c r="AG43" s="847"/>
      <c r="AH43" s="847"/>
      <c r="AI43" s="847"/>
      <c r="AJ43" s="847"/>
      <c r="AK43" s="847"/>
      <c r="AL43" s="847"/>
      <c r="AM43" s="847"/>
      <c r="AN43" s="847"/>
      <c r="AO43" s="847"/>
      <c r="AP43" s="847"/>
      <c r="AQ43" s="847"/>
      <c r="AR43" s="847"/>
      <c r="AS43" s="846" t="s">
        <v>1634</v>
      </c>
      <c r="AT43" s="846"/>
      <c r="AU43" s="846"/>
      <c r="AV43" s="846"/>
      <c r="AW43" s="846"/>
      <c r="AX43" s="846"/>
      <c r="AY43" s="846"/>
      <c r="AZ43" s="846"/>
      <c r="BA43" s="846"/>
      <c r="BB43" s="846"/>
      <c r="BC43" s="846"/>
      <c r="BD43" s="846"/>
      <c r="BE43" s="846"/>
      <c r="BF43" s="846"/>
      <c r="BG43" s="846"/>
      <c r="BH43" s="846"/>
      <c r="BI43" s="846"/>
      <c r="BJ43" s="846"/>
      <c r="BK43" s="846"/>
    </row>
    <row r="44" spans="1:63" x14ac:dyDescent="0.25">
      <c r="A44" s="824" t="s">
        <v>1736</v>
      </c>
      <c r="B44" s="849" t="s">
        <v>1640</v>
      </c>
      <c r="C44" s="849"/>
      <c r="D44" s="849"/>
      <c r="E44" s="849"/>
      <c r="F44" s="849" t="s">
        <v>1724</v>
      </c>
      <c r="G44" s="849"/>
      <c r="H44" s="849"/>
      <c r="I44" s="849"/>
      <c r="J44" s="849"/>
      <c r="K44" s="849"/>
      <c r="L44" s="849"/>
      <c r="M44" s="849"/>
      <c r="N44" s="848" t="s">
        <v>1737</v>
      </c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48"/>
      <c r="AB44" s="848"/>
      <c r="AC44" s="848"/>
      <c r="AD44" s="848"/>
      <c r="AE44" s="848"/>
      <c r="AF44" s="848"/>
      <c r="AG44" s="848"/>
      <c r="AH44" s="848"/>
      <c r="AI44" s="848"/>
      <c r="AJ44" s="848"/>
      <c r="AK44" s="848"/>
      <c r="AL44" s="848"/>
      <c r="AM44" s="848"/>
      <c r="AN44" s="848"/>
      <c r="AO44" s="848"/>
      <c r="AP44" s="848"/>
      <c r="AQ44" s="848"/>
      <c r="AR44" s="848"/>
      <c r="AS44" s="849" t="s">
        <v>1738</v>
      </c>
      <c r="AT44" s="849"/>
      <c r="AU44" s="849"/>
      <c r="AV44" s="849"/>
      <c r="AW44" s="849"/>
      <c r="AX44" s="849"/>
      <c r="AY44" s="849"/>
      <c r="AZ44" s="849"/>
      <c r="BA44" s="849"/>
      <c r="BB44" s="849"/>
      <c r="BC44" s="849"/>
      <c r="BD44" s="849"/>
      <c r="BE44" s="849"/>
      <c r="BF44" s="849"/>
      <c r="BG44" s="849"/>
      <c r="BH44" s="849"/>
      <c r="BI44" s="849"/>
      <c r="BJ44" s="849"/>
      <c r="BK44" s="849"/>
    </row>
    <row r="45" spans="1:63" x14ac:dyDescent="0.25">
      <c r="A45" s="824" t="s">
        <v>1739</v>
      </c>
      <c r="B45" s="849" t="s">
        <v>1640</v>
      </c>
      <c r="C45" s="849"/>
      <c r="D45" s="849"/>
      <c r="E45" s="849"/>
      <c r="F45" s="849" t="s">
        <v>1724</v>
      </c>
      <c r="G45" s="849"/>
      <c r="H45" s="849"/>
      <c r="I45" s="849"/>
      <c r="J45" s="849"/>
      <c r="K45" s="849"/>
      <c r="L45" s="849"/>
      <c r="M45" s="849"/>
      <c r="N45" s="849" t="s">
        <v>1740</v>
      </c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49"/>
      <c r="Z45" s="849"/>
      <c r="AA45" s="849"/>
      <c r="AB45" s="849"/>
      <c r="AC45" s="849"/>
      <c r="AD45" s="849"/>
      <c r="AE45" s="849"/>
      <c r="AF45" s="849"/>
      <c r="AG45" s="849"/>
      <c r="AH45" s="849"/>
      <c r="AI45" s="849"/>
      <c r="AJ45" s="849"/>
      <c r="AK45" s="849"/>
      <c r="AL45" s="849"/>
      <c r="AM45" s="849"/>
      <c r="AN45" s="849"/>
      <c r="AO45" s="849"/>
      <c r="AP45" s="849"/>
      <c r="AQ45" s="849"/>
      <c r="AR45" s="849"/>
      <c r="AS45" s="849" t="s">
        <v>1741</v>
      </c>
      <c r="AT45" s="849"/>
      <c r="AU45" s="849"/>
      <c r="AV45" s="849"/>
      <c r="AW45" s="849"/>
      <c r="AX45" s="849"/>
      <c r="AY45" s="849"/>
      <c r="AZ45" s="849"/>
      <c r="BA45" s="849"/>
      <c r="BB45" s="849"/>
      <c r="BC45" s="849"/>
      <c r="BD45" s="849"/>
      <c r="BE45" s="849"/>
      <c r="BF45" s="849"/>
      <c r="BG45" s="849"/>
      <c r="BH45" s="849"/>
      <c r="BI45" s="849"/>
      <c r="BJ45" s="849"/>
      <c r="BK45" s="849"/>
    </row>
    <row r="46" spans="1:63" x14ac:dyDescent="0.25">
      <c r="A46" s="823">
        <v>43</v>
      </c>
      <c r="B46" s="848">
        <v>2020</v>
      </c>
      <c r="C46" s="848"/>
      <c r="D46" s="848"/>
      <c r="E46" s="848"/>
      <c r="F46" s="855" t="s">
        <v>1514</v>
      </c>
      <c r="G46" s="855"/>
      <c r="H46" s="855"/>
      <c r="I46" s="855"/>
      <c r="J46" s="855"/>
      <c r="K46" s="855"/>
      <c r="L46" s="855"/>
      <c r="M46" s="855"/>
      <c r="N46" s="849" t="s">
        <v>1742</v>
      </c>
      <c r="O46" s="849"/>
      <c r="P46" s="849"/>
      <c r="Q46" s="849"/>
      <c r="R46" s="849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849"/>
      <c r="AG46" s="849"/>
      <c r="AH46" s="849"/>
      <c r="AI46" s="849"/>
      <c r="AJ46" s="849"/>
      <c r="AK46" s="849"/>
      <c r="AL46" s="849"/>
      <c r="AM46" s="849"/>
      <c r="AN46" s="849"/>
      <c r="AO46" s="849"/>
      <c r="AP46" s="849"/>
      <c r="AQ46" s="849"/>
      <c r="AR46" s="849"/>
      <c r="AS46" s="848" t="s">
        <v>1743</v>
      </c>
      <c r="AT46" s="848"/>
      <c r="AU46" s="848"/>
      <c r="AV46" s="848"/>
      <c r="AW46" s="848"/>
      <c r="AX46" s="848"/>
      <c r="AY46" s="848"/>
      <c r="AZ46" s="848"/>
      <c r="BA46" s="848"/>
      <c r="BB46" s="848"/>
      <c r="BC46" s="848"/>
      <c r="BD46" s="848"/>
      <c r="BE46" s="848"/>
      <c r="BF46" s="848"/>
      <c r="BG46" s="848"/>
      <c r="BH46" s="848"/>
      <c r="BI46" s="848"/>
      <c r="BJ46" s="848"/>
      <c r="BK46" s="848"/>
    </row>
    <row r="47" spans="1:63" x14ac:dyDescent="0.25">
      <c r="A47" s="823">
        <v>44</v>
      </c>
      <c r="B47" s="848">
        <v>2020</v>
      </c>
      <c r="C47" s="848"/>
      <c r="D47" s="848"/>
      <c r="E47" s="848"/>
      <c r="F47" s="855" t="s">
        <v>1514</v>
      </c>
      <c r="G47" s="855"/>
      <c r="H47" s="855"/>
      <c r="I47" s="855"/>
      <c r="J47" s="855"/>
      <c r="K47" s="855"/>
      <c r="L47" s="855"/>
      <c r="M47" s="855"/>
      <c r="N47" s="848" t="s">
        <v>1744</v>
      </c>
      <c r="O47" s="848"/>
      <c r="P47" s="848"/>
      <c r="Q47" s="848"/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8"/>
      <c r="AC47" s="848"/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8"/>
      <c r="AO47" s="848"/>
      <c r="AP47" s="848"/>
      <c r="AQ47" s="848"/>
      <c r="AR47" s="848"/>
      <c r="AS47" s="848" t="s">
        <v>1745</v>
      </c>
      <c r="AT47" s="848"/>
      <c r="AU47" s="848"/>
      <c r="AV47" s="848"/>
      <c r="AW47" s="848"/>
      <c r="AX47" s="848"/>
      <c r="AY47" s="848"/>
      <c r="AZ47" s="848"/>
      <c r="BA47" s="848"/>
      <c r="BB47" s="848"/>
      <c r="BC47" s="848"/>
      <c r="BD47" s="848"/>
      <c r="BE47" s="848"/>
      <c r="BF47" s="848"/>
      <c r="BG47" s="848"/>
      <c r="BH47" s="848"/>
      <c r="BI47" s="848"/>
      <c r="BJ47" s="848"/>
      <c r="BK47" s="848"/>
    </row>
    <row r="48" spans="1:63" x14ac:dyDescent="0.25">
      <c r="A48" s="823">
        <v>45</v>
      </c>
      <c r="B48" s="848">
        <v>2020</v>
      </c>
      <c r="C48" s="848"/>
      <c r="D48" s="848"/>
      <c r="E48" s="848"/>
      <c r="F48" s="855" t="s">
        <v>1514</v>
      </c>
      <c r="G48" s="855"/>
      <c r="H48" s="855"/>
      <c r="I48" s="855"/>
      <c r="J48" s="855"/>
      <c r="K48" s="855"/>
      <c r="L48" s="855"/>
      <c r="M48" s="855"/>
      <c r="N48" s="849" t="s">
        <v>1746</v>
      </c>
      <c r="O48" s="849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49"/>
      <c r="AI48" s="849"/>
      <c r="AJ48" s="849"/>
      <c r="AK48" s="849"/>
      <c r="AL48" s="849"/>
      <c r="AM48" s="849"/>
      <c r="AN48" s="849"/>
      <c r="AO48" s="849"/>
      <c r="AP48" s="849"/>
      <c r="AQ48" s="849"/>
      <c r="AR48" s="849"/>
      <c r="AS48" s="848" t="s">
        <v>1747</v>
      </c>
      <c r="AT48" s="848"/>
      <c r="AU48" s="848"/>
      <c r="AV48" s="848"/>
      <c r="AW48" s="848"/>
      <c r="AX48" s="848"/>
      <c r="AY48" s="848"/>
      <c r="AZ48" s="848"/>
      <c r="BA48" s="848"/>
      <c r="BB48" s="848"/>
      <c r="BC48" s="848"/>
      <c r="BD48" s="848"/>
      <c r="BE48" s="848"/>
      <c r="BF48" s="848"/>
      <c r="BG48" s="848"/>
      <c r="BH48" s="848"/>
      <c r="BI48" s="848"/>
      <c r="BJ48" s="848"/>
      <c r="BK48" s="848"/>
    </row>
    <row r="49" spans="1:63" x14ac:dyDescent="0.25">
      <c r="A49" s="824" t="s">
        <v>1748</v>
      </c>
      <c r="B49" s="849" t="s">
        <v>1640</v>
      </c>
      <c r="C49" s="849"/>
      <c r="D49" s="849"/>
      <c r="E49" s="849"/>
      <c r="F49" s="849" t="s">
        <v>1724</v>
      </c>
      <c r="G49" s="849"/>
      <c r="H49" s="849"/>
      <c r="I49" s="849"/>
      <c r="J49" s="849"/>
      <c r="K49" s="849"/>
      <c r="L49" s="849"/>
      <c r="M49" s="849"/>
      <c r="N49" s="849" t="s">
        <v>1749</v>
      </c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49"/>
      <c r="AC49" s="849"/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49"/>
      <c r="AO49" s="849"/>
      <c r="AP49" s="849"/>
      <c r="AQ49" s="849"/>
      <c r="AR49" s="849"/>
      <c r="AS49" s="849" t="s">
        <v>1750</v>
      </c>
      <c r="AT49" s="849"/>
      <c r="AU49" s="849"/>
      <c r="AV49" s="849"/>
      <c r="AW49" s="849"/>
      <c r="AX49" s="849"/>
      <c r="AY49" s="849"/>
      <c r="AZ49" s="849"/>
      <c r="BA49" s="849"/>
      <c r="BB49" s="849"/>
      <c r="BC49" s="849"/>
      <c r="BD49" s="849"/>
      <c r="BE49" s="849"/>
      <c r="BF49" s="849"/>
      <c r="BG49" s="849"/>
      <c r="BH49" s="849"/>
      <c r="BI49" s="849"/>
      <c r="BJ49" s="849"/>
      <c r="BK49" s="849"/>
    </row>
    <row r="50" spans="1:63" x14ac:dyDescent="0.25">
      <c r="A50" s="824" t="s">
        <v>1751</v>
      </c>
      <c r="B50" s="849" t="s">
        <v>1640</v>
      </c>
      <c r="C50" s="849"/>
      <c r="D50" s="849"/>
      <c r="E50" s="849"/>
      <c r="F50" s="849" t="s">
        <v>1724</v>
      </c>
      <c r="G50" s="849"/>
      <c r="H50" s="849"/>
      <c r="I50" s="849"/>
      <c r="J50" s="849"/>
      <c r="K50" s="849"/>
      <c r="L50" s="849"/>
      <c r="M50" s="849"/>
      <c r="N50" s="849" t="s">
        <v>1752</v>
      </c>
      <c r="O50" s="849"/>
      <c r="P50" s="849"/>
      <c r="Q50" s="849"/>
      <c r="R50" s="849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849"/>
      <c r="AG50" s="849"/>
      <c r="AH50" s="849"/>
      <c r="AI50" s="849"/>
      <c r="AJ50" s="849"/>
      <c r="AK50" s="849"/>
      <c r="AL50" s="849"/>
      <c r="AM50" s="849"/>
      <c r="AN50" s="849"/>
      <c r="AO50" s="849"/>
      <c r="AP50" s="849"/>
      <c r="AQ50" s="849"/>
      <c r="AR50" s="849"/>
      <c r="AS50" s="849" t="s">
        <v>1753</v>
      </c>
      <c r="AT50" s="849"/>
      <c r="AU50" s="849"/>
      <c r="AV50" s="849"/>
      <c r="AW50" s="849"/>
      <c r="AX50" s="849"/>
      <c r="AY50" s="849"/>
      <c r="AZ50" s="849"/>
      <c r="BA50" s="849"/>
      <c r="BB50" s="849"/>
      <c r="BC50" s="849"/>
      <c r="BD50" s="849"/>
      <c r="BE50" s="849"/>
      <c r="BF50" s="849"/>
      <c r="BG50" s="849"/>
      <c r="BH50" s="849"/>
      <c r="BI50" s="849"/>
      <c r="BJ50" s="849"/>
      <c r="BK50" s="849"/>
    </row>
    <row r="51" spans="1:63" x14ac:dyDescent="0.25">
      <c r="A51" s="824" t="s">
        <v>1754</v>
      </c>
      <c r="B51" s="849" t="s">
        <v>1640</v>
      </c>
      <c r="C51" s="849"/>
      <c r="D51" s="849"/>
      <c r="E51" s="849"/>
      <c r="F51" s="849" t="s">
        <v>1724</v>
      </c>
      <c r="G51" s="849"/>
      <c r="H51" s="849"/>
      <c r="I51" s="849"/>
      <c r="J51" s="849"/>
      <c r="K51" s="849"/>
      <c r="L51" s="849"/>
      <c r="M51" s="849"/>
      <c r="N51" s="848" t="s">
        <v>1755</v>
      </c>
      <c r="O51" s="848"/>
      <c r="P51" s="848"/>
      <c r="Q51" s="848"/>
      <c r="R51" s="848"/>
      <c r="S51" s="848"/>
      <c r="T51" s="848"/>
      <c r="U51" s="848"/>
      <c r="V51" s="848"/>
      <c r="W51" s="848"/>
      <c r="X51" s="848"/>
      <c r="Y51" s="848"/>
      <c r="Z51" s="848"/>
      <c r="AA51" s="848"/>
      <c r="AB51" s="848"/>
      <c r="AC51" s="848"/>
      <c r="AD51" s="848"/>
      <c r="AE51" s="848"/>
      <c r="AF51" s="848"/>
      <c r="AG51" s="848"/>
      <c r="AH51" s="848"/>
      <c r="AI51" s="848"/>
      <c r="AJ51" s="848"/>
      <c r="AK51" s="848"/>
      <c r="AL51" s="848"/>
      <c r="AM51" s="848"/>
      <c r="AN51" s="848"/>
      <c r="AO51" s="848"/>
      <c r="AP51" s="848"/>
      <c r="AQ51" s="848"/>
      <c r="AR51" s="848"/>
      <c r="AS51" s="849" t="s">
        <v>1756</v>
      </c>
      <c r="AT51" s="849"/>
      <c r="AU51" s="849"/>
      <c r="AV51" s="849"/>
      <c r="AW51" s="849"/>
      <c r="AX51" s="849"/>
      <c r="AY51" s="849"/>
      <c r="AZ51" s="849"/>
      <c r="BA51" s="849"/>
      <c r="BB51" s="849"/>
      <c r="BC51" s="849"/>
      <c r="BD51" s="849"/>
      <c r="BE51" s="849"/>
      <c r="BF51" s="849"/>
      <c r="BG51" s="849"/>
      <c r="BH51" s="849"/>
      <c r="BI51" s="849"/>
      <c r="BJ51" s="849"/>
      <c r="BK51" s="849"/>
    </row>
    <row r="52" spans="1:63" x14ac:dyDescent="0.25">
      <c r="A52" s="824" t="s">
        <v>1757</v>
      </c>
      <c r="B52" s="849" t="s">
        <v>1640</v>
      </c>
      <c r="C52" s="849"/>
      <c r="D52" s="849"/>
      <c r="E52" s="849"/>
      <c r="F52" s="849" t="s">
        <v>1724</v>
      </c>
      <c r="G52" s="849"/>
      <c r="H52" s="849"/>
      <c r="I52" s="849"/>
      <c r="J52" s="849"/>
      <c r="K52" s="849"/>
      <c r="L52" s="849"/>
      <c r="M52" s="849"/>
      <c r="N52" s="849" t="s">
        <v>1758</v>
      </c>
      <c r="O52" s="849"/>
      <c r="P52" s="849"/>
      <c r="Q52" s="849"/>
      <c r="R52" s="849"/>
      <c r="S52" s="849"/>
      <c r="T52" s="849"/>
      <c r="U52" s="849"/>
      <c r="V52" s="849"/>
      <c r="W52" s="849"/>
      <c r="X52" s="849"/>
      <c r="Y52" s="849"/>
      <c r="Z52" s="849"/>
      <c r="AA52" s="849"/>
      <c r="AB52" s="849"/>
      <c r="AC52" s="849"/>
      <c r="AD52" s="849"/>
      <c r="AE52" s="849"/>
      <c r="AF52" s="849"/>
      <c r="AG52" s="849"/>
      <c r="AH52" s="849"/>
      <c r="AI52" s="849"/>
      <c r="AJ52" s="849"/>
      <c r="AK52" s="849"/>
      <c r="AL52" s="849"/>
      <c r="AM52" s="849"/>
      <c r="AN52" s="849"/>
      <c r="AO52" s="849"/>
      <c r="AP52" s="849"/>
      <c r="AQ52" s="849"/>
      <c r="AR52" s="849"/>
      <c r="AS52" s="849" t="s">
        <v>1759</v>
      </c>
      <c r="AT52" s="849"/>
      <c r="AU52" s="849"/>
      <c r="AV52" s="849"/>
      <c r="AW52" s="849"/>
      <c r="AX52" s="849"/>
      <c r="AY52" s="849"/>
      <c r="AZ52" s="849"/>
      <c r="BA52" s="849"/>
      <c r="BB52" s="849"/>
      <c r="BC52" s="849"/>
      <c r="BD52" s="849"/>
      <c r="BE52" s="849"/>
      <c r="BF52" s="849"/>
      <c r="BG52" s="849"/>
      <c r="BH52" s="849"/>
      <c r="BI52" s="849"/>
      <c r="BJ52" s="849"/>
      <c r="BK52" s="849"/>
    </row>
    <row r="53" spans="1:63" x14ac:dyDescent="0.25">
      <c r="A53" s="823">
        <v>50</v>
      </c>
      <c r="B53" s="848">
        <v>2020</v>
      </c>
      <c r="C53" s="848"/>
      <c r="D53" s="848"/>
      <c r="E53" s="848"/>
      <c r="F53" s="855" t="s">
        <v>1514</v>
      </c>
      <c r="G53" s="855"/>
      <c r="H53" s="855"/>
      <c r="I53" s="855"/>
      <c r="J53" s="855"/>
      <c r="K53" s="855"/>
      <c r="L53" s="855"/>
      <c r="M53" s="855"/>
      <c r="N53" s="849" t="s">
        <v>1760</v>
      </c>
      <c r="O53" s="849"/>
      <c r="P53" s="849"/>
      <c r="Q53" s="849"/>
      <c r="R53" s="849"/>
      <c r="S53" s="849"/>
      <c r="T53" s="849"/>
      <c r="U53" s="849"/>
      <c r="V53" s="849"/>
      <c r="W53" s="849"/>
      <c r="X53" s="849"/>
      <c r="Y53" s="849"/>
      <c r="Z53" s="849"/>
      <c r="AA53" s="849"/>
      <c r="AB53" s="849"/>
      <c r="AC53" s="849"/>
      <c r="AD53" s="849"/>
      <c r="AE53" s="849"/>
      <c r="AF53" s="849"/>
      <c r="AG53" s="849"/>
      <c r="AH53" s="849"/>
      <c r="AI53" s="849"/>
      <c r="AJ53" s="849"/>
      <c r="AK53" s="849"/>
      <c r="AL53" s="849"/>
      <c r="AM53" s="849"/>
      <c r="AN53" s="849"/>
      <c r="AO53" s="849"/>
      <c r="AP53" s="849"/>
      <c r="AQ53" s="849"/>
      <c r="AR53" s="849"/>
      <c r="AS53" s="848" t="s">
        <v>1761</v>
      </c>
      <c r="AT53" s="848"/>
      <c r="AU53" s="848"/>
      <c r="AV53" s="848"/>
      <c r="AW53" s="848"/>
      <c r="AX53" s="848"/>
      <c r="AY53" s="848"/>
      <c r="AZ53" s="848"/>
      <c r="BA53" s="848"/>
      <c r="BB53" s="848"/>
      <c r="BC53" s="848"/>
      <c r="BD53" s="848"/>
      <c r="BE53" s="848"/>
      <c r="BF53" s="848"/>
      <c r="BG53" s="848"/>
      <c r="BH53" s="848"/>
      <c r="BI53" s="848"/>
      <c r="BJ53" s="848"/>
      <c r="BK53" s="848"/>
    </row>
    <row r="54" spans="1:63" x14ac:dyDescent="0.25">
      <c r="A54" s="824" t="s">
        <v>1762</v>
      </c>
      <c r="B54" s="849" t="s">
        <v>1640</v>
      </c>
      <c r="C54" s="849"/>
      <c r="D54" s="849"/>
      <c r="E54" s="849"/>
      <c r="F54" s="849" t="s">
        <v>1724</v>
      </c>
      <c r="G54" s="849"/>
      <c r="H54" s="849"/>
      <c r="I54" s="849"/>
      <c r="J54" s="849"/>
      <c r="K54" s="849"/>
      <c r="L54" s="849"/>
      <c r="M54" s="849"/>
      <c r="N54" s="849" t="s">
        <v>1763</v>
      </c>
      <c r="O54" s="849"/>
      <c r="P54" s="849"/>
      <c r="Q54" s="849"/>
      <c r="R54" s="849"/>
      <c r="S54" s="849"/>
      <c r="T54" s="849"/>
      <c r="U54" s="849"/>
      <c r="V54" s="849"/>
      <c r="W54" s="849"/>
      <c r="X54" s="849"/>
      <c r="Y54" s="849"/>
      <c r="Z54" s="849"/>
      <c r="AA54" s="849"/>
      <c r="AB54" s="849"/>
      <c r="AC54" s="849"/>
      <c r="AD54" s="849"/>
      <c r="AE54" s="849"/>
      <c r="AF54" s="849"/>
      <c r="AG54" s="849"/>
      <c r="AH54" s="849"/>
      <c r="AI54" s="849"/>
      <c r="AJ54" s="849"/>
      <c r="AK54" s="849"/>
      <c r="AL54" s="849"/>
      <c r="AM54" s="849"/>
      <c r="AN54" s="849"/>
      <c r="AO54" s="849"/>
      <c r="AP54" s="849"/>
      <c r="AQ54" s="849"/>
      <c r="AR54" s="849"/>
      <c r="AS54" s="849" t="s">
        <v>1764</v>
      </c>
      <c r="AT54" s="849"/>
      <c r="AU54" s="849"/>
      <c r="AV54" s="849"/>
      <c r="AW54" s="849"/>
      <c r="AX54" s="849"/>
      <c r="AY54" s="849"/>
      <c r="AZ54" s="849"/>
      <c r="BA54" s="849"/>
      <c r="BB54" s="849"/>
      <c r="BC54" s="849"/>
      <c r="BD54" s="849"/>
      <c r="BE54" s="849"/>
      <c r="BF54" s="849"/>
      <c r="BG54" s="849"/>
      <c r="BH54" s="849"/>
      <c r="BI54" s="849"/>
      <c r="BJ54" s="849"/>
      <c r="BK54" s="849"/>
    </row>
    <row r="55" spans="1:63" x14ac:dyDescent="0.25">
      <c r="A55" s="824" t="s">
        <v>1765</v>
      </c>
      <c r="B55" s="849" t="s">
        <v>1640</v>
      </c>
      <c r="C55" s="849"/>
      <c r="D55" s="849"/>
      <c r="E55" s="849"/>
      <c r="F55" s="849" t="s">
        <v>1724</v>
      </c>
      <c r="G55" s="849"/>
      <c r="H55" s="849"/>
      <c r="I55" s="849"/>
      <c r="J55" s="849"/>
      <c r="K55" s="849"/>
      <c r="L55" s="849"/>
      <c r="M55" s="849"/>
      <c r="N55" s="849" t="s">
        <v>1766</v>
      </c>
      <c r="O55" s="849"/>
      <c r="P55" s="849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49"/>
      <c r="AE55" s="849"/>
      <c r="AF55" s="849"/>
      <c r="AG55" s="849"/>
      <c r="AH55" s="849"/>
      <c r="AI55" s="849"/>
      <c r="AJ55" s="849"/>
      <c r="AK55" s="849"/>
      <c r="AL55" s="849"/>
      <c r="AM55" s="849"/>
      <c r="AN55" s="849"/>
      <c r="AO55" s="849"/>
      <c r="AP55" s="849"/>
      <c r="AQ55" s="849"/>
      <c r="AR55" s="849"/>
      <c r="AS55" s="849" t="s">
        <v>1767</v>
      </c>
      <c r="AT55" s="849"/>
      <c r="AU55" s="849"/>
      <c r="AV55" s="849"/>
      <c r="AW55" s="849"/>
      <c r="AX55" s="849"/>
      <c r="AY55" s="849"/>
      <c r="AZ55" s="849"/>
      <c r="BA55" s="849"/>
      <c r="BB55" s="849"/>
      <c r="BC55" s="849"/>
      <c r="BD55" s="849"/>
      <c r="BE55" s="849"/>
      <c r="BF55" s="849"/>
      <c r="BG55" s="849"/>
      <c r="BH55" s="849"/>
      <c r="BI55" s="849"/>
      <c r="BJ55" s="849"/>
      <c r="BK55" s="849"/>
    </row>
    <row r="56" spans="1:63" x14ac:dyDescent="0.25">
      <c r="A56" s="824" t="s">
        <v>1768</v>
      </c>
      <c r="B56" s="849" t="s">
        <v>1640</v>
      </c>
      <c r="C56" s="849"/>
      <c r="D56" s="849"/>
      <c r="E56" s="849"/>
      <c r="F56" s="849" t="s">
        <v>1724</v>
      </c>
      <c r="G56" s="849"/>
      <c r="H56" s="849"/>
      <c r="I56" s="849"/>
      <c r="J56" s="849"/>
      <c r="K56" s="849"/>
      <c r="L56" s="849"/>
      <c r="M56" s="849"/>
      <c r="N56" s="849" t="s">
        <v>1769</v>
      </c>
      <c r="O56" s="849"/>
      <c r="P56" s="849"/>
      <c r="Q56" s="849"/>
      <c r="R56" s="849"/>
      <c r="S56" s="849"/>
      <c r="T56" s="849"/>
      <c r="U56" s="849"/>
      <c r="V56" s="849"/>
      <c r="W56" s="849"/>
      <c r="X56" s="849"/>
      <c r="Y56" s="849"/>
      <c r="Z56" s="849"/>
      <c r="AA56" s="849"/>
      <c r="AB56" s="849"/>
      <c r="AC56" s="849"/>
      <c r="AD56" s="849"/>
      <c r="AE56" s="849"/>
      <c r="AF56" s="849"/>
      <c r="AG56" s="849"/>
      <c r="AH56" s="849"/>
      <c r="AI56" s="849"/>
      <c r="AJ56" s="849"/>
      <c r="AK56" s="849"/>
      <c r="AL56" s="849"/>
      <c r="AM56" s="849"/>
      <c r="AN56" s="849"/>
      <c r="AO56" s="849"/>
      <c r="AP56" s="849"/>
      <c r="AQ56" s="849"/>
      <c r="AR56" s="849"/>
      <c r="AS56" s="849" t="s">
        <v>1770</v>
      </c>
      <c r="AT56" s="849"/>
      <c r="AU56" s="849"/>
      <c r="AV56" s="849"/>
      <c r="AW56" s="849"/>
      <c r="AX56" s="849"/>
      <c r="AY56" s="849"/>
      <c r="AZ56" s="849"/>
      <c r="BA56" s="849"/>
      <c r="BB56" s="849"/>
      <c r="BC56" s="849"/>
      <c r="BD56" s="849"/>
      <c r="BE56" s="849"/>
      <c r="BF56" s="849"/>
      <c r="BG56" s="849"/>
      <c r="BH56" s="849"/>
      <c r="BI56" s="849"/>
      <c r="BJ56" s="849"/>
      <c r="BK56" s="849"/>
    </row>
    <row r="57" spans="1:63" x14ac:dyDescent="0.25">
      <c r="A57" s="824" t="s">
        <v>1771</v>
      </c>
      <c r="B57" s="849" t="s">
        <v>1640</v>
      </c>
      <c r="C57" s="849"/>
      <c r="D57" s="849"/>
      <c r="E57" s="849"/>
      <c r="F57" s="849" t="s">
        <v>1724</v>
      </c>
      <c r="G57" s="849"/>
      <c r="H57" s="849"/>
      <c r="I57" s="849"/>
      <c r="J57" s="849"/>
      <c r="K57" s="849"/>
      <c r="L57" s="849"/>
      <c r="M57" s="849"/>
      <c r="N57" s="849" t="s">
        <v>1772</v>
      </c>
      <c r="O57" s="849"/>
      <c r="P57" s="849"/>
      <c r="Q57" s="849"/>
      <c r="R57" s="849"/>
      <c r="S57" s="849"/>
      <c r="T57" s="849"/>
      <c r="U57" s="849"/>
      <c r="V57" s="849"/>
      <c r="W57" s="849"/>
      <c r="X57" s="849"/>
      <c r="Y57" s="849"/>
      <c r="Z57" s="849"/>
      <c r="AA57" s="849"/>
      <c r="AB57" s="849"/>
      <c r="AC57" s="849"/>
      <c r="AD57" s="849"/>
      <c r="AE57" s="849"/>
      <c r="AF57" s="849"/>
      <c r="AG57" s="849"/>
      <c r="AH57" s="849"/>
      <c r="AI57" s="849"/>
      <c r="AJ57" s="849"/>
      <c r="AK57" s="849"/>
      <c r="AL57" s="849"/>
      <c r="AM57" s="849"/>
      <c r="AN57" s="849"/>
      <c r="AO57" s="849"/>
      <c r="AP57" s="849"/>
      <c r="AQ57" s="849"/>
      <c r="AR57" s="849"/>
      <c r="AS57" s="849" t="s">
        <v>1773</v>
      </c>
      <c r="AT57" s="849"/>
      <c r="AU57" s="849"/>
      <c r="AV57" s="849"/>
      <c r="AW57" s="849"/>
      <c r="AX57" s="849"/>
      <c r="AY57" s="849"/>
      <c r="AZ57" s="849"/>
      <c r="BA57" s="849"/>
      <c r="BB57" s="849"/>
      <c r="BC57" s="849"/>
      <c r="BD57" s="849"/>
      <c r="BE57" s="849"/>
      <c r="BF57" s="849"/>
      <c r="BG57" s="849"/>
      <c r="BH57" s="849"/>
      <c r="BI57" s="849"/>
      <c r="BJ57" s="849"/>
      <c r="BK57" s="849"/>
    </row>
    <row r="58" spans="1:63" x14ac:dyDescent="0.25">
      <c r="A58" s="824" t="s">
        <v>1774</v>
      </c>
      <c r="B58" s="849" t="s">
        <v>1640</v>
      </c>
      <c r="C58" s="849"/>
      <c r="D58" s="849"/>
      <c r="E58" s="849"/>
      <c r="F58" s="849" t="s">
        <v>1724</v>
      </c>
      <c r="G58" s="849"/>
      <c r="H58" s="849"/>
      <c r="I58" s="849"/>
      <c r="J58" s="849"/>
      <c r="K58" s="849"/>
      <c r="L58" s="849"/>
      <c r="M58" s="849"/>
      <c r="N58" s="849" t="s">
        <v>1775</v>
      </c>
      <c r="O58" s="849"/>
      <c r="P58" s="849"/>
      <c r="Q58" s="849"/>
      <c r="R58" s="849"/>
      <c r="S58" s="849"/>
      <c r="T58" s="849"/>
      <c r="U58" s="849"/>
      <c r="V58" s="849"/>
      <c r="W58" s="849"/>
      <c r="X58" s="849"/>
      <c r="Y58" s="849"/>
      <c r="Z58" s="849"/>
      <c r="AA58" s="849"/>
      <c r="AB58" s="849"/>
      <c r="AC58" s="849"/>
      <c r="AD58" s="849"/>
      <c r="AE58" s="849"/>
      <c r="AF58" s="849"/>
      <c r="AG58" s="849"/>
      <c r="AH58" s="849"/>
      <c r="AI58" s="849"/>
      <c r="AJ58" s="849"/>
      <c r="AK58" s="849"/>
      <c r="AL58" s="849"/>
      <c r="AM58" s="849"/>
      <c r="AN58" s="849"/>
      <c r="AO58" s="849"/>
      <c r="AP58" s="849"/>
      <c r="AQ58" s="849"/>
      <c r="AR58" s="849"/>
      <c r="AS58" s="849" t="s">
        <v>1776</v>
      </c>
      <c r="AT58" s="849"/>
      <c r="AU58" s="849"/>
      <c r="AV58" s="849"/>
      <c r="AW58" s="849"/>
      <c r="AX58" s="849"/>
      <c r="AY58" s="849"/>
      <c r="AZ58" s="849"/>
      <c r="BA58" s="849"/>
      <c r="BB58" s="849"/>
      <c r="BC58" s="849"/>
      <c r="BD58" s="849"/>
      <c r="BE58" s="849"/>
      <c r="BF58" s="849"/>
      <c r="BG58" s="849"/>
      <c r="BH58" s="849"/>
      <c r="BI58" s="849"/>
      <c r="BJ58" s="849"/>
      <c r="BK58" s="849"/>
    </row>
    <row r="59" spans="1:63" x14ac:dyDescent="0.25">
      <c r="A59" s="824" t="s">
        <v>1777</v>
      </c>
      <c r="B59" s="849" t="s">
        <v>1640</v>
      </c>
      <c r="C59" s="849"/>
      <c r="D59" s="849"/>
      <c r="E59" s="849"/>
      <c r="F59" s="849" t="s">
        <v>1724</v>
      </c>
      <c r="G59" s="849"/>
      <c r="H59" s="849"/>
      <c r="I59" s="849"/>
      <c r="J59" s="849"/>
      <c r="K59" s="849"/>
      <c r="L59" s="849"/>
      <c r="M59" s="849"/>
      <c r="N59" s="849" t="s">
        <v>1778</v>
      </c>
      <c r="O59" s="849"/>
      <c r="P59" s="849"/>
      <c r="Q59" s="849"/>
      <c r="R59" s="849"/>
      <c r="S59" s="849"/>
      <c r="T59" s="849"/>
      <c r="U59" s="849"/>
      <c r="V59" s="849"/>
      <c r="W59" s="849"/>
      <c r="X59" s="849"/>
      <c r="Y59" s="849"/>
      <c r="Z59" s="849"/>
      <c r="AA59" s="849"/>
      <c r="AB59" s="849"/>
      <c r="AC59" s="849"/>
      <c r="AD59" s="849"/>
      <c r="AE59" s="849"/>
      <c r="AF59" s="849"/>
      <c r="AG59" s="849"/>
      <c r="AH59" s="849"/>
      <c r="AI59" s="849"/>
      <c r="AJ59" s="849"/>
      <c r="AK59" s="849"/>
      <c r="AL59" s="849"/>
      <c r="AM59" s="849"/>
      <c r="AN59" s="849"/>
      <c r="AO59" s="849"/>
      <c r="AP59" s="849"/>
      <c r="AQ59" s="849"/>
      <c r="AR59" s="849"/>
      <c r="AS59" s="849" t="s">
        <v>1779</v>
      </c>
      <c r="AT59" s="849"/>
      <c r="AU59" s="849"/>
      <c r="AV59" s="849"/>
      <c r="AW59" s="849"/>
      <c r="AX59" s="849"/>
      <c r="AY59" s="849"/>
      <c r="AZ59" s="849"/>
      <c r="BA59" s="849"/>
      <c r="BB59" s="849"/>
      <c r="BC59" s="849"/>
      <c r="BD59" s="849"/>
      <c r="BE59" s="849"/>
      <c r="BF59" s="849"/>
      <c r="BG59" s="849"/>
      <c r="BH59" s="849"/>
      <c r="BI59" s="849"/>
      <c r="BJ59" s="849"/>
      <c r="BK59" s="849"/>
    </row>
    <row r="60" spans="1:63" x14ac:dyDescent="0.25">
      <c r="A60" s="824" t="s">
        <v>1780</v>
      </c>
      <c r="B60" s="849" t="s">
        <v>1640</v>
      </c>
      <c r="C60" s="849"/>
      <c r="D60" s="849"/>
      <c r="E60" s="849"/>
      <c r="F60" s="849" t="s">
        <v>1724</v>
      </c>
      <c r="G60" s="849"/>
      <c r="H60" s="849"/>
      <c r="I60" s="849"/>
      <c r="J60" s="849"/>
      <c r="K60" s="849"/>
      <c r="L60" s="849"/>
      <c r="M60" s="849"/>
      <c r="N60" s="848" t="s">
        <v>1781</v>
      </c>
      <c r="O60" s="848"/>
      <c r="P60" s="848"/>
      <c r="Q60" s="848"/>
      <c r="R60" s="848"/>
      <c r="S60" s="848"/>
      <c r="T60" s="848"/>
      <c r="U60" s="848"/>
      <c r="V60" s="848"/>
      <c r="W60" s="848"/>
      <c r="X60" s="848"/>
      <c r="Y60" s="848"/>
      <c r="Z60" s="848"/>
      <c r="AA60" s="848"/>
      <c r="AB60" s="848"/>
      <c r="AC60" s="848"/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8"/>
      <c r="AO60" s="848"/>
      <c r="AP60" s="848"/>
      <c r="AQ60" s="848"/>
      <c r="AR60" s="848"/>
      <c r="AS60" s="849" t="s">
        <v>1782</v>
      </c>
      <c r="AT60" s="849"/>
      <c r="AU60" s="849"/>
      <c r="AV60" s="849"/>
      <c r="AW60" s="849"/>
      <c r="AX60" s="849"/>
      <c r="AY60" s="849"/>
      <c r="AZ60" s="849"/>
      <c r="BA60" s="849"/>
      <c r="BB60" s="849"/>
      <c r="BC60" s="849"/>
      <c r="BD60" s="849"/>
      <c r="BE60" s="849"/>
      <c r="BF60" s="849"/>
      <c r="BG60" s="849"/>
      <c r="BH60" s="849"/>
      <c r="BI60" s="849"/>
      <c r="BJ60" s="849"/>
      <c r="BK60" s="849"/>
    </row>
    <row r="61" spans="1:63" x14ac:dyDescent="0.25">
      <c r="A61" s="824" t="s">
        <v>1783</v>
      </c>
      <c r="B61" s="849" t="s">
        <v>1640</v>
      </c>
      <c r="C61" s="849"/>
      <c r="D61" s="849"/>
      <c r="E61" s="849"/>
      <c r="F61" s="849" t="s">
        <v>1724</v>
      </c>
      <c r="G61" s="849"/>
      <c r="H61" s="849"/>
      <c r="I61" s="849"/>
      <c r="J61" s="849"/>
      <c r="K61" s="849"/>
      <c r="L61" s="849"/>
      <c r="M61" s="849"/>
      <c r="N61" s="849" t="s">
        <v>1784</v>
      </c>
      <c r="O61" s="849"/>
      <c r="P61" s="849"/>
      <c r="Q61" s="849"/>
      <c r="R61" s="849"/>
      <c r="S61" s="849"/>
      <c r="T61" s="849"/>
      <c r="U61" s="849"/>
      <c r="V61" s="849"/>
      <c r="W61" s="849"/>
      <c r="X61" s="849"/>
      <c r="Y61" s="849"/>
      <c r="Z61" s="849"/>
      <c r="AA61" s="849"/>
      <c r="AB61" s="849"/>
      <c r="AC61" s="849"/>
      <c r="AD61" s="849"/>
      <c r="AE61" s="849"/>
      <c r="AF61" s="849"/>
      <c r="AG61" s="849"/>
      <c r="AH61" s="849"/>
      <c r="AI61" s="849"/>
      <c r="AJ61" s="849"/>
      <c r="AK61" s="849"/>
      <c r="AL61" s="849"/>
      <c r="AM61" s="849"/>
      <c r="AN61" s="849"/>
      <c r="AO61" s="849"/>
      <c r="AP61" s="849"/>
      <c r="AQ61" s="849"/>
      <c r="AR61" s="849"/>
      <c r="AS61" s="849" t="s">
        <v>1785</v>
      </c>
      <c r="AT61" s="849"/>
      <c r="AU61" s="849"/>
      <c r="AV61" s="849"/>
      <c r="AW61" s="849"/>
      <c r="AX61" s="849"/>
      <c r="AY61" s="849"/>
      <c r="AZ61" s="849"/>
      <c r="BA61" s="849"/>
      <c r="BB61" s="849"/>
      <c r="BC61" s="849"/>
      <c r="BD61" s="849"/>
      <c r="BE61" s="849"/>
      <c r="BF61" s="849"/>
      <c r="BG61" s="849"/>
      <c r="BH61" s="849"/>
      <c r="BI61" s="849"/>
      <c r="BJ61" s="849"/>
      <c r="BK61" s="849"/>
    </row>
    <row r="62" spans="1:63" x14ac:dyDescent="0.25">
      <c r="A62" s="823">
        <v>59</v>
      </c>
      <c r="B62" s="848">
        <v>2020</v>
      </c>
      <c r="C62" s="848"/>
      <c r="D62" s="848"/>
      <c r="E62" s="848"/>
      <c r="F62" s="855" t="s">
        <v>1514</v>
      </c>
      <c r="G62" s="855"/>
      <c r="H62" s="855"/>
      <c r="I62" s="855"/>
      <c r="J62" s="855"/>
      <c r="K62" s="855"/>
      <c r="L62" s="855"/>
      <c r="M62" s="855"/>
      <c r="N62" s="849" t="s">
        <v>1786</v>
      </c>
      <c r="O62" s="849"/>
      <c r="P62" s="849"/>
      <c r="Q62" s="849"/>
      <c r="R62" s="849"/>
      <c r="S62" s="849"/>
      <c r="T62" s="849"/>
      <c r="U62" s="849"/>
      <c r="V62" s="849"/>
      <c r="W62" s="849"/>
      <c r="X62" s="849"/>
      <c r="Y62" s="849"/>
      <c r="Z62" s="849"/>
      <c r="AA62" s="849"/>
      <c r="AB62" s="849"/>
      <c r="AC62" s="849"/>
      <c r="AD62" s="849"/>
      <c r="AE62" s="849"/>
      <c r="AF62" s="849"/>
      <c r="AG62" s="849"/>
      <c r="AH62" s="849"/>
      <c r="AI62" s="849"/>
      <c r="AJ62" s="849"/>
      <c r="AK62" s="849"/>
      <c r="AL62" s="849"/>
      <c r="AM62" s="849"/>
      <c r="AN62" s="849"/>
      <c r="AO62" s="849"/>
      <c r="AP62" s="849"/>
      <c r="AQ62" s="849"/>
      <c r="AR62" s="849"/>
      <c r="AS62" s="848" t="s">
        <v>1787</v>
      </c>
      <c r="AT62" s="848"/>
      <c r="AU62" s="848"/>
      <c r="AV62" s="848"/>
      <c r="AW62" s="848"/>
      <c r="AX62" s="848"/>
      <c r="AY62" s="848"/>
      <c r="AZ62" s="848"/>
      <c r="BA62" s="848"/>
      <c r="BB62" s="848"/>
      <c r="BC62" s="848"/>
      <c r="BD62" s="848"/>
      <c r="BE62" s="848"/>
      <c r="BF62" s="848"/>
      <c r="BG62" s="848"/>
      <c r="BH62" s="848"/>
      <c r="BI62" s="848"/>
      <c r="BJ62" s="848"/>
      <c r="BK62" s="848"/>
    </row>
    <row r="63" spans="1:63" x14ac:dyDescent="0.25">
      <c r="A63" s="823">
        <v>60</v>
      </c>
      <c r="B63" s="848">
        <v>2020</v>
      </c>
      <c r="C63" s="848"/>
      <c r="D63" s="848"/>
      <c r="E63" s="848"/>
      <c r="F63" s="855" t="s">
        <v>1514</v>
      </c>
      <c r="G63" s="855"/>
      <c r="H63" s="855"/>
      <c r="I63" s="855"/>
      <c r="J63" s="855"/>
      <c r="K63" s="855"/>
      <c r="L63" s="855"/>
      <c r="M63" s="855"/>
      <c r="N63" s="849" t="s">
        <v>1788</v>
      </c>
      <c r="O63" s="849"/>
      <c r="P63" s="849"/>
      <c r="Q63" s="849"/>
      <c r="R63" s="849"/>
      <c r="S63" s="849"/>
      <c r="T63" s="849"/>
      <c r="U63" s="849"/>
      <c r="V63" s="849"/>
      <c r="W63" s="849"/>
      <c r="X63" s="849"/>
      <c r="Y63" s="849"/>
      <c r="Z63" s="849"/>
      <c r="AA63" s="849"/>
      <c r="AB63" s="849"/>
      <c r="AC63" s="849"/>
      <c r="AD63" s="849"/>
      <c r="AE63" s="849"/>
      <c r="AF63" s="849"/>
      <c r="AG63" s="849"/>
      <c r="AH63" s="849"/>
      <c r="AI63" s="849"/>
      <c r="AJ63" s="849"/>
      <c r="AK63" s="849"/>
      <c r="AL63" s="849"/>
      <c r="AM63" s="849"/>
      <c r="AN63" s="849"/>
      <c r="AO63" s="849"/>
      <c r="AP63" s="849"/>
      <c r="AQ63" s="849"/>
      <c r="AR63" s="849"/>
      <c r="AS63" s="848" t="s">
        <v>1789</v>
      </c>
      <c r="AT63" s="848"/>
      <c r="AU63" s="848"/>
      <c r="AV63" s="848"/>
      <c r="AW63" s="848"/>
      <c r="AX63" s="848"/>
      <c r="AY63" s="848"/>
      <c r="AZ63" s="848"/>
      <c r="BA63" s="848"/>
      <c r="BB63" s="848"/>
      <c r="BC63" s="848"/>
      <c r="BD63" s="848"/>
      <c r="BE63" s="848"/>
      <c r="BF63" s="848"/>
      <c r="BG63" s="848"/>
      <c r="BH63" s="848"/>
      <c r="BI63" s="848"/>
      <c r="BJ63" s="848"/>
      <c r="BK63" s="848"/>
    </row>
    <row r="64" spans="1:63" x14ac:dyDescent="0.25">
      <c r="A64" s="822" t="s">
        <v>1630</v>
      </c>
      <c r="B64" s="846" t="s">
        <v>1631</v>
      </c>
      <c r="C64" s="846"/>
      <c r="D64" s="846"/>
      <c r="E64" s="846"/>
      <c r="F64" s="847" t="s">
        <v>1632</v>
      </c>
      <c r="G64" s="847"/>
      <c r="H64" s="847"/>
      <c r="I64" s="847"/>
      <c r="J64" s="847"/>
      <c r="K64" s="847"/>
      <c r="L64" s="847"/>
      <c r="M64" s="847"/>
      <c r="N64" s="847" t="s">
        <v>1633</v>
      </c>
      <c r="O64" s="847"/>
      <c r="P64" s="847"/>
      <c r="Q64" s="847"/>
      <c r="R64" s="847"/>
      <c r="S64" s="847"/>
      <c r="T64" s="847"/>
      <c r="U64" s="847"/>
      <c r="V64" s="847"/>
      <c r="W64" s="847"/>
      <c r="X64" s="847"/>
      <c r="Y64" s="847"/>
      <c r="Z64" s="847"/>
      <c r="AA64" s="847"/>
      <c r="AB64" s="847"/>
      <c r="AC64" s="847"/>
      <c r="AD64" s="847"/>
      <c r="AE64" s="847"/>
      <c r="AF64" s="847"/>
      <c r="AG64" s="847"/>
      <c r="AH64" s="847"/>
      <c r="AI64" s="847"/>
      <c r="AJ64" s="847"/>
      <c r="AK64" s="847"/>
      <c r="AL64" s="847"/>
      <c r="AM64" s="847"/>
      <c r="AN64" s="847"/>
      <c r="AO64" s="847"/>
      <c r="AP64" s="847"/>
      <c r="AQ64" s="847"/>
      <c r="AR64" s="847"/>
      <c r="AS64" s="846" t="s">
        <v>1634</v>
      </c>
      <c r="AT64" s="846"/>
      <c r="AU64" s="846"/>
      <c r="AV64" s="846"/>
      <c r="AW64" s="846"/>
      <c r="AX64" s="846"/>
      <c r="AY64" s="846"/>
      <c r="AZ64" s="846"/>
      <c r="BA64" s="846"/>
      <c r="BB64" s="846"/>
      <c r="BC64" s="846"/>
      <c r="BD64" s="846"/>
      <c r="BE64" s="846"/>
      <c r="BF64" s="846"/>
      <c r="BG64" s="846"/>
      <c r="BH64" s="846"/>
      <c r="BI64" s="846"/>
      <c r="BJ64" s="846"/>
      <c r="BK64" s="846"/>
    </row>
    <row r="65" spans="1:63" x14ac:dyDescent="0.25">
      <c r="A65" s="824" t="s">
        <v>1790</v>
      </c>
      <c r="B65" s="849" t="s">
        <v>1640</v>
      </c>
      <c r="C65" s="849"/>
      <c r="D65" s="849"/>
      <c r="E65" s="849"/>
      <c r="F65" s="849" t="s">
        <v>1724</v>
      </c>
      <c r="G65" s="849"/>
      <c r="H65" s="849"/>
      <c r="I65" s="849"/>
      <c r="J65" s="849"/>
      <c r="K65" s="849"/>
      <c r="L65" s="849"/>
      <c r="M65" s="849"/>
      <c r="N65" s="848" t="s">
        <v>1791</v>
      </c>
      <c r="O65" s="848"/>
      <c r="P65" s="848"/>
      <c r="Q65" s="848"/>
      <c r="R65" s="848"/>
      <c r="S65" s="848"/>
      <c r="T65" s="848"/>
      <c r="U65" s="848"/>
      <c r="V65" s="848"/>
      <c r="W65" s="848"/>
      <c r="X65" s="848"/>
      <c r="Y65" s="848"/>
      <c r="Z65" s="848"/>
      <c r="AA65" s="848"/>
      <c r="AB65" s="848"/>
      <c r="AC65" s="848"/>
      <c r="AD65" s="848"/>
      <c r="AE65" s="848"/>
      <c r="AF65" s="848"/>
      <c r="AG65" s="848"/>
      <c r="AH65" s="848"/>
      <c r="AI65" s="848"/>
      <c r="AJ65" s="848"/>
      <c r="AK65" s="848"/>
      <c r="AL65" s="848"/>
      <c r="AM65" s="848"/>
      <c r="AN65" s="848"/>
      <c r="AO65" s="848"/>
      <c r="AP65" s="848"/>
      <c r="AQ65" s="848"/>
      <c r="AR65" s="848"/>
      <c r="AS65" s="849" t="s">
        <v>1792</v>
      </c>
      <c r="AT65" s="849"/>
      <c r="AU65" s="849"/>
      <c r="AV65" s="849"/>
      <c r="AW65" s="849"/>
      <c r="AX65" s="849"/>
      <c r="AY65" s="849"/>
      <c r="AZ65" s="849"/>
      <c r="BA65" s="849"/>
      <c r="BB65" s="849"/>
      <c r="BC65" s="849"/>
      <c r="BD65" s="849"/>
      <c r="BE65" s="849"/>
      <c r="BF65" s="849"/>
      <c r="BG65" s="849"/>
      <c r="BH65" s="849"/>
      <c r="BI65" s="849"/>
      <c r="BJ65" s="849"/>
      <c r="BK65" s="849"/>
    </row>
    <row r="66" spans="1:63" x14ac:dyDescent="0.25">
      <c r="A66" s="823">
        <v>62</v>
      </c>
      <c r="B66" s="848">
        <v>2020</v>
      </c>
      <c r="C66" s="848"/>
      <c r="D66" s="848"/>
      <c r="E66" s="848"/>
      <c r="F66" s="855" t="s">
        <v>1528</v>
      </c>
      <c r="G66" s="855"/>
      <c r="H66" s="855"/>
      <c r="I66" s="855"/>
      <c r="J66" s="855"/>
      <c r="K66" s="855"/>
      <c r="L66" s="855"/>
      <c r="M66" s="855"/>
      <c r="N66" s="848" t="s">
        <v>1793</v>
      </c>
      <c r="O66" s="848"/>
      <c r="P66" s="848"/>
      <c r="Q66" s="848"/>
      <c r="R66" s="848"/>
      <c r="S66" s="848"/>
      <c r="T66" s="848"/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8"/>
      <c r="AF66" s="848"/>
      <c r="AG66" s="848"/>
      <c r="AH66" s="848"/>
      <c r="AI66" s="848"/>
      <c r="AJ66" s="848"/>
      <c r="AK66" s="848"/>
      <c r="AL66" s="848"/>
      <c r="AM66" s="848"/>
      <c r="AN66" s="848"/>
      <c r="AO66" s="848"/>
      <c r="AP66" s="848"/>
      <c r="AQ66" s="848"/>
      <c r="AR66" s="848"/>
      <c r="AS66" s="848" t="s">
        <v>1794</v>
      </c>
      <c r="AT66" s="848"/>
      <c r="AU66" s="848"/>
      <c r="AV66" s="848"/>
      <c r="AW66" s="848"/>
      <c r="AX66" s="848"/>
      <c r="AY66" s="848"/>
      <c r="AZ66" s="848"/>
      <c r="BA66" s="848"/>
      <c r="BB66" s="848"/>
      <c r="BC66" s="848"/>
      <c r="BD66" s="848"/>
      <c r="BE66" s="848"/>
      <c r="BF66" s="848"/>
      <c r="BG66" s="848"/>
      <c r="BH66" s="848"/>
      <c r="BI66" s="848"/>
      <c r="BJ66" s="848"/>
      <c r="BK66" s="848"/>
    </row>
    <row r="67" spans="1:63" x14ac:dyDescent="0.25">
      <c r="A67" s="823">
        <v>63</v>
      </c>
      <c r="B67" s="848">
        <v>2020</v>
      </c>
      <c r="C67" s="848"/>
      <c r="D67" s="848"/>
      <c r="E67" s="848"/>
      <c r="F67" s="855" t="s">
        <v>1528</v>
      </c>
      <c r="G67" s="855"/>
      <c r="H67" s="855"/>
      <c r="I67" s="855"/>
      <c r="J67" s="855"/>
      <c r="K67" s="855"/>
      <c r="L67" s="855"/>
      <c r="M67" s="855"/>
      <c r="N67" s="849" t="s">
        <v>1795</v>
      </c>
      <c r="O67" s="849"/>
      <c r="P67" s="849"/>
      <c r="Q67" s="849"/>
      <c r="R67" s="849"/>
      <c r="S67" s="849"/>
      <c r="T67" s="849"/>
      <c r="U67" s="849"/>
      <c r="V67" s="849"/>
      <c r="W67" s="849"/>
      <c r="X67" s="849"/>
      <c r="Y67" s="849"/>
      <c r="Z67" s="849"/>
      <c r="AA67" s="849"/>
      <c r="AB67" s="849"/>
      <c r="AC67" s="849"/>
      <c r="AD67" s="849"/>
      <c r="AE67" s="849"/>
      <c r="AF67" s="849"/>
      <c r="AG67" s="849"/>
      <c r="AH67" s="849"/>
      <c r="AI67" s="849"/>
      <c r="AJ67" s="849"/>
      <c r="AK67" s="849"/>
      <c r="AL67" s="849"/>
      <c r="AM67" s="849"/>
      <c r="AN67" s="849"/>
      <c r="AO67" s="849"/>
      <c r="AP67" s="849"/>
      <c r="AQ67" s="849"/>
      <c r="AR67" s="849"/>
      <c r="AS67" s="848" t="s">
        <v>1796</v>
      </c>
      <c r="AT67" s="848"/>
      <c r="AU67" s="848"/>
      <c r="AV67" s="848"/>
      <c r="AW67" s="848"/>
      <c r="AX67" s="848"/>
      <c r="AY67" s="848"/>
      <c r="AZ67" s="848"/>
      <c r="BA67" s="848"/>
      <c r="BB67" s="848"/>
      <c r="BC67" s="848"/>
      <c r="BD67" s="848"/>
      <c r="BE67" s="848"/>
      <c r="BF67" s="848"/>
      <c r="BG67" s="848"/>
      <c r="BH67" s="848"/>
      <c r="BI67" s="848"/>
      <c r="BJ67" s="848"/>
      <c r="BK67" s="848"/>
    </row>
    <row r="68" spans="1:63" x14ac:dyDescent="0.25">
      <c r="A68" s="823">
        <v>64</v>
      </c>
      <c r="B68" s="848">
        <v>2020</v>
      </c>
      <c r="C68" s="848"/>
      <c r="D68" s="848"/>
      <c r="E68" s="848"/>
      <c r="F68" s="855" t="s">
        <v>1528</v>
      </c>
      <c r="G68" s="855"/>
      <c r="H68" s="855"/>
      <c r="I68" s="855"/>
      <c r="J68" s="855"/>
      <c r="K68" s="855"/>
      <c r="L68" s="855"/>
      <c r="M68" s="855"/>
      <c r="N68" s="849" t="s">
        <v>1797</v>
      </c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849"/>
      <c r="AL68" s="849"/>
      <c r="AM68" s="849"/>
      <c r="AN68" s="849"/>
      <c r="AO68" s="849"/>
      <c r="AP68" s="849"/>
      <c r="AQ68" s="849"/>
      <c r="AR68" s="849"/>
      <c r="AS68" s="848" t="s">
        <v>1798</v>
      </c>
      <c r="AT68" s="848"/>
      <c r="AU68" s="848"/>
      <c r="AV68" s="848"/>
      <c r="AW68" s="848"/>
      <c r="AX68" s="848"/>
      <c r="AY68" s="848"/>
      <c r="AZ68" s="848"/>
      <c r="BA68" s="848"/>
      <c r="BB68" s="848"/>
      <c r="BC68" s="848"/>
      <c r="BD68" s="848"/>
      <c r="BE68" s="848"/>
      <c r="BF68" s="848"/>
      <c r="BG68" s="848"/>
      <c r="BH68" s="848"/>
      <c r="BI68" s="848"/>
      <c r="BJ68" s="848"/>
      <c r="BK68" s="848"/>
    </row>
    <row r="69" spans="1:63" x14ac:dyDescent="0.25">
      <c r="A69" s="823">
        <v>65</v>
      </c>
      <c r="B69" s="848">
        <v>2020</v>
      </c>
      <c r="C69" s="848"/>
      <c r="D69" s="848"/>
      <c r="E69" s="848"/>
      <c r="F69" s="855" t="s">
        <v>1528</v>
      </c>
      <c r="G69" s="855"/>
      <c r="H69" s="855"/>
      <c r="I69" s="855"/>
      <c r="J69" s="855"/>
      <c r="K69" s="855"/>
      <c r="L69" s="855"/>
      <c r="M69" s="855"/>
      <c r="N69" s="849" t="s">
        <v>1799</v>
      </c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8" t="s">
        <v>1800</v>
      </c>
      <c r="AT69" s="848"/>
      <c r="AU69" s="848"/>
      <c r="AV69" s="848"/>
      <c r="AW69" s="848"/>
      <c r="AX69" s="848"/>
      <c r="AY69" s="848"/>
      <c r="AZ69" s="848"/>
      <c r="BA69" s="848"/>
      <c r="BB69" s="848"/>
      <c r="BC69" s="848"/>
      <c r="BD69" s="848"/>
      <c r="BE69" s="848"/>
      <c r="BF69" s="848"/>
      <c r="BG69" s="848"/>
      <c r="BH69" s="848"/>
      <c r="BI69" s="848"/>
      <c r="BJ69" s="848"/>
      <c r="BK69" s="848"/>
    </row>
    <row r="70" spans="1:63" x14ac:dyDescent="0.25">
      <c r="A70" s="823">
        <v>66</v>
      </c>
      <c r="B70" s="848">
        <v>2020</v>
      </c>
      <c r="C70" s="848"/>
      <c r="D70" s="848"/>
      <c r="E70" s="848"/>
      <c r="F70" s="855" t="s">
        <v>1528</v>
      </c>
      <c r="G70" s="855"/>
      <c r="H70" s="855"/>
      <c r="I70" s="855"/>
      <c r="J70" s="855"/>
      <c r="K70" s="855"/>
      <c r="L70" s="855"/>
      <c r="M70" s="855"/>
      <c r="N70" s="849" t="s">
        <v>1801</v>
      </c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849"/>
      <c r="AL70" s="849"/>
      <c r="AM70" s="849"/>
      <c r="AN70" s="849"/>
      <c r="AO70" s="849"/>
      <c r="AP70" s="849"/>
      <c r="AQ70" s="849"/>
      <c r="AR70" s="849"/>
      <c r="AS70" s="848" t="s">
        <v>1802</v>
      </c>
      <c r="AT70" s="848"/>
      <c r="AU70" s="848"/>
      <c r="AV70" s="848"/>
      <c r="AW70" s="848"/>
      <c r="AX70" s="848"/>
      <c r="AY70" s="848"/>
      <c r="AZ70" s="848"/>
      <c r="BA70" s="848"/>
      <c r="BB70" s="848"/>
      <c r="BC70" s="848"/>
      <c r="BD70" s="848"/>
      <c r="BE70" s="848"/>
      <c r="BF70" s="848"/>
      <c r="BG70" s="848"/>
      <c r="BH70" s="848"/>
      <c r="BI70" s="848"/>
      <c r="BJ70" s="848"/>
      <c r="BK70" s="848"/>
    </row>
    <row r="71" spans="1:63" x14ac:dyDescent="0.25">
      <c r="A71" s="823">
        <v>67</v>
      </c>
      <c r="B71" s="848">
        <v>2020</v>
      </c>
      <c r="C71" s="848"/>
      <c r="D71" s="848"/>
      <c r="E71" s="848"/>
      <c r="F71" s="855" t="s">
        <v>1528</v>
      </c>
      <c r="G71" s="855"/>
      <c r="H71" s="855"/>
      <c r="I71" s="855"/>
      <c r="J71" s="855"/>
      <c r="K71" s="855"/>
      <c r="L71" s="855"/>
      <c r="M71" s="855"/>
      <c r="N71" s="848" t="s">
        <v>1803</v>
      </c>
      <c r="O71" s="848"/>
      <c r="P71" s="848"/>
      <c r="Q71" s="848"/>
      <c r="R71" s="848"/>
      <c r="S71" s="848"/>
      <c r="T71" s="848"/>
      <c r="U71" s="848"/>
      <c r="V71" s="848"/>
      <c r="W71" s="848"/>
      <c r="X71" s="848"/>
      <c r="Y71" s="848"/>
      <c r="Z71" s="848"/>
      <c r="AA71" s="848"/>
      <c r="AB71" s="848"/>
      <c r="AC71" s="848"/>
      <c r="AD71" s="848"/>
      <c r="AE71" s="848"/>
      <c r="AF71" s="848"/>
      <c r="AG71" s="848"/>
      <c r="AH71" s="848"/>
      <c r="AI71" s="848"/>
      <c r="AJ71" s="848"/>
      <c r="AK71" s="848"/>
      <c r="AL71" s="848"/>
      <c r="AM71" s="848"/>
      <c r="AN71" s="848"/>
      <c r="AO71" s="848"/>
      <c r="AP71" s="848"/>
      <c r="AQ71" s="848"/>
      <c r="AR71" s="848"/>
      <c r="AS71" s="848" t="s">
        <v>1804</v>
      </c>
      <c r="AT71" s="848"/>
      <c r="AU71" s="848"/>
      <c r="AV71" s="848"/>
      <c r="AW71" s="848"/>
      <c r="AX71" s="848"/>
      <c r="AY71" s="848"/>
      <c r="AZ71" s="848"/>
      <c r="BA71" s="848"/>
      <c r="BB71" s="848"/>
      <c r="BC71" s="848"/>
      <c r="BD71" s="848"/>
      <c r="BE71" s="848"/>
      <c r="BF71" s="848"/>
      <c r="BG71" s="848"/>
      <c r="BH71" s="848"/>
      <c r="BI71" s="848"/>
      <c r="BJ71" s="848"/>
      <c r="BK71" s="848"/>
    </row>
    <row r="72" spans="1:63" x14ac:dyDescent="0.25">
      <c r="A72" s="823">
        <v>68</v>
      </c>
      <c r="B72" s="848">
        <v>2020</v>
      </c>
      <c r="C72" s="848"/>
      <c r="D72" s="848"/>
      <c r="E72" s="848"/>
      <c r="F72" s="855" t="s">
        <v>1528</v>
      </c>
      <c r="G72" s="855"/>
      <c r="H72" s="855"/>
      <c r="I72" s="855"/>
      <c r="J72" s="855"/>
      <c r="K72" s="855"/>
      <c r="L72" s="855"/>
      <c r="M72" s="855"/>
      <c r="N72" s="848" t="s">
        <v>1805</v>
      </c>
      <c r="O72" s="848"/>
      <c r="P72" s="848"/>
      <c r="Q72" s="848"/>
      <c r="R72" s="848"/>
      <c r="S72" s="848"/>
      <c r="T72" s="848"/>
      <c r="U72" s="848"/>
      <c r="V72" s="848"/>
      <c r="W72" s="848"/>
      <c r="X72" s="848"/>
      <c r="Y72" s="848"/>
      <c r="Z72" s="848"/>
      <c r="AA72" s="848"/>
      <c r="AB72" s="848"/>
      <c r="AC72" s="848"/>
      <c r="AD72" s="848"/>
      <c r="AE72" s="848"/>
      <c r="AF72" s="848"/>
      <c r="AG72" s="848"/>
      <c r="AH72" s="848"/>
      <c r="AI72" s="848"/>
      <c r="AJ72" s="848"/>
      <c r="AK72" s="848"/>
      <c r="AL72" s="848"/>
      <c r="AM72" s="848"/>
      <c r="AN72" s="848"/>
      <c r="AO72" s="848"/>
      <c r="AP72" s="848"/>
      <c r="AQ72" s="848"/>
      <c r="AR72" s="848"/>
      <c r="AS72" s="848" t="s">
        <v>1806</v>
      </c>
      <c r="AT72" s="848"/>
      <c r="AU72" s="848"/>
      <c r="AV72" s="848"/>
      <c r="AW72" s="848"/>
      <c r="AX72" s="848"/>
      <c r="AY72" s="848"/>
      <c r="AZ72" s="848"/>
      <c r="BA72" s="848"/>
      <c r="BB72" s="848"/>
      <c r="BC72" s="848"/>
      <c r="BD72" s="848"/>
      <c r="BE72" s="848"/>
      <c r="BF72" s="848"/>
      <c r="BG72" s="848"/>
      <c r="BH72" s="848"/>
      <c r="BI72" s="848"/>
      <c r="BJ72" s="848"/>
      <c r="BK72" s="848"/>
    </row>
    <row r="73" spans="1:63" x14ac:dyDescent="0.25">
      <c r="A73" s="824" t="s">
        <v>1807</v>
      </c>
      <c r="B73" s="849" t="s">
        <v>1640</v>
      </c>
      <c r="C73" s="849"/>
      <c r="D73" s="849"/>
      <c r="E73" s="849"/>
      <c r="F73" s="849" t="s">
        <v>1808</v>
      </c>
      <c r="G73" s="849"/>
      <c r="H73" s="849"/>
      <c r="I73" s="849"/>
      <c r="J73" s="849"/>
      <c r="K73" s="849"/>
      <c r="L73" s="849"/>
      <c r="M73" s="849"/>
      <c r="N73" s="849" t="s">
        <v>1809</v>
      </c>
      <c r="O73" s="849"/>
      <c r="P73" s="849"/>
      <c r="Q73" s="849"/>
      <c r="R73" s="849"/>
      <c r="S73" s="849"/>
      <c r="T73" s="849"/>
      <c r="U73" s="849"/>
      <c r="V73" s="849"/>
      <c r="W73" s="849"/>
      <c r="X73" s="849"/>
      <c r="Y73" s="849"/>
      <c r="Z73" s="849"/>
      <c r="AA73" s="849"/>
      <c r="AB73" s="849"/>
      <c r="AC73" s="849"/>
      <c r="AD73" s="849"/>
      <c r="AE73" s="849"/>
      <c r="AF73" s="849"/>
      <c r="AG73" s="849"/>
      <c r="AH73" s="849"/>
      <c r="AI73" s="849"/>
      <c r="AJ73" s="849"/>
      <c r="AK73" s="849"/>
      <c r="AL73" s="849"/>
      <c r="AM73" s="849"/>
      <c r="AN73" s="849"/>
      <c r="AO73" s="849"/>
      <c r="AP73" s="849"/>
      <c r="AQ73" s="849"/>
      <c r="AR73" s="849"/>
      <c r="AS73" s="849" t="s">
        <v>1810</v>
      </c>
      <c r="AT73" s="849"/>
      <c r="AU73" s="849"/>
      <c r="AV73" s="849"/>
      <c r="AW73" s="849"/>
      <c r="AX73" s="849"/>
      <c r="AY73" s="849"/>
      <c r="AZ73" s="849"/>
      <c r="BA73" s="849"/>
      <c r="BB73" s="849"/>
      <c r="BC73" s="849"/>
      <c r="BD73" s="849"/>
      <c r="BE73" s="849"/>
      <c r="BF73" s="849"/>
      <c r="BG73" s="849"/>
      <c r="BH73" s="849"/>
      <c r="BI73" s="849"/>
      <c r="BJ73" s="849"/>
      <c r="BK73" s="849"/>
    </row>
    <row r="74" spans="1:63" x14ac:dyDescent="0.25">
      <c r="A74" s="823">
        <v>70</v>
      </c>
      <c r="B74" s="848">
        <v>2020</v>
      </c>
      <c r="C74" s="848"/>
      <c r="D74" s="848"/>
      <c r="E74" s="848"/>
      <c r="F74" s="855" t="s">
        <v>1528</v>
      </c>
      <c r="G74" s="855"/>
      <c r="H74" s="855"/>
      <c r="I74" s="855"/>
      <c r="J74" s="855"/>
      <c r="K74" s="855"/>
      <c r="L74" s="855"/>
      <c r="M74" s="855"/>
      <c r="N74" s="848" t="s">
        <v>1811</v>
      </c>
      <c r="O74" s="848"/>
      <c r="P74" s="848"/>
      <c r="Q74" s="848"/>
      <c r="R74" s="848"/>
      <c r="S74" s="848"/>
      <c r="T74" s="848"/>
      <c r="U74" s="848"/>
      <c r="V74" s="848"/>
      <c r="W74" s="848"/>
      <c r="X74" s="848"/>
      <c r="Y74" s="848"/>
      <c r="Z74" s="848"/>
      <c r="AA74" s="848"/>
      <c r="AB74" s="848"/>
      <c r="AC74" s="848"/>
      <c r="AD74" s="848"/>
      <c r="AE74" s="848"/>
      <c r="AF74" s="848"/>
      <c r="AG74" s="848"/>
      <c r="AH74" s="848"/>
      <c r="AI74" s="848"/>
      <c r="AJ74" s="848"/>
      <c r="AK74" s="848"/>
      <c r="AL74" s="848"/>
      <c r="AM74" s="848"/>
      <c r="AN74" s="848"/>
      <c r="AO74" s="848"/>
      <c r="AP74" s="848"/>
      <c r="AQ74" s="848"/>
      <c r="AR74" s="848"/>
      <c r="AS74" s="848" t="s">
        <v>1812</v>
      </c>
      <c r="AT74" s="848"/>
      <c r="AU74" s="848"/>
      <c r="AV74" s="848"/>
      <c r="AW74" s="848"/>
      <c r="AX74" s="848"/>
      <c r="AY74" s="848"/>
      <c r="AZ74" s="848"/>
      <c r="BA74" s="848"/>
      <c r="BB74" s="848"/>
      <c r="BC74" s="848"/>
      <c r="BD74" s="848"/>
      <c r="BE74" s="848"/>
      <c r="BF74" s="848"/>
      <c r="BG74" s="848"/>
      <c r="BH74" s="848"/>
      <c r="BI74" s="848"/>
      <c r="BJ74" s="848"/>
      <c r="BK74" s="848"/>
    </row>
    <row r="75" spans="1:63" x14ac:dyDescent="0.25">
      <c r="A75" s="823">
        <v>71</v>
      </c>
      <c r="B75" s="848">
        <v>2020</v>
      </c>
      <c r="C75" s="848"/>
      <c r="D75" s="848"/>
      <c r="E75" s="848"/>
      <c r="F75" s="848" t="s">
        <v>1524</v>
      </c>
      <c r="G75" s="848"/>
      <c r="H75" s="848"/>
      <c r="I75" s="848"/>
      <c r="J75" s="848"/>
      <c r="K75" s="848"/>
      <c r="L75" s="848"/>
      <c r="M75" s="848"/>
      <c r="N75" s="849" t="s">
        <v>1813</v>
      </c>
      <c r="O75" s="849"/>
      <c r="P75" s="849"/>
      <c r="Q75" s="849"/>
      <c r="R75" s="849"/>
      <c r="S75" s="849"/>
      <c r="T75" s="849"/>
      <c r="U75" s="849"/>
      <c r="V75" s="849"/>
      <c r="W75" s="849"/>
      <c r="X75" s="849"/>
      <c r="Y75" s="849"/>
      <c r="Z75" s="849"/>
      <c r="AA75" s="849"/>
      <c r="AB75" s="849"/>
      <c r="AC75" s="849"/>
      <c r="AD75" s="849"/>
      <c r="AE75" s="849"/>
      <c r="AF75" s="849"/>
      <c r="AG75" s="849"/>
      <c r="AH75" s="849"/>
      <c r="AI75" s="849"/>
      <c r="AJ75" s="849"/>
      <c r="AK75" s="849"/>
      <c r="AL75" s="849"/>
      <c r="AM75" s="849"/>
      <c r="AN75" s="849"/>
      <c r="AO75" s="849"/>
      <c r="AP75" s="849"/>
      <c r="AQ75" s="849"/>
      <c r="AR75" s="849"/>
      <c r="AS75" s="848" t="s">
        <v>1814</v>
      </c>
      <c r="AT75" s="848"/>
      <c r="AU75" s="848"/>
      <c r="AV75" s="848"/>
      <c r="AW75" s="848"/>
      <c r="AX75" s="848"/>
      <c r="AY75" s="848"/>
      <c r="AZ75" s="848"/>
      <c r="BA75" s="848"/>
      <c r="BB75" s="848"/>
      <c r="BC75" s="848"/>
      <c r="BD75" s="848"/>
      <c r="BE75" s="848"/>
      <c r="BF75" s="848"/>
      <c r="BG75" s="848"/>
      <c r="BH75" s="848"/>
      <c r="BI75" s="848"/>
      <c r="BJ75" s="848"/>
      <c r="BK75" s="848"/>
    </row>
    <row r="76" spans="1:63" x14ac:dyDescent="0.25">
      <c r="A76" s="823">
        <v>72</v>
      </c>
      <c r="B76" s="848">
        <v>2020</v>
      </c>
      <c r="C76" s="848"/>
      <c r="D76" s="848"/>
      <c r="E76" s="848"/>
      <c r="F76" s="848" t="s">
        <v>1524</v>
      </c>
      <c r="G76" s="848"/>
      <c r="H76" s="848"/>
      <c r="I76" s="848"/>
      <c r="J76" s="848"/>
      <c r="K76" s="848"/>
      <c r="L76" s="848"/>
      <c r="M76" s="848"/>
      <c r="N76" s="849" t="s">
        <v>1815</v>
      </c>
      <c r="O76" s="849"/>
      <c r="P76" s="849"/>
      <c r="Q76" s="849"/>
      <c r="R76" s="849"/>
      <c r="S76" s="849"/>
      <c r="T76" s="849"/>
      <c r="U76" s="849"/>
      <c r="V76" s="849"/>
      <c r="W76" s="849"/>
      <c r="X76" s="849"/>
      <c r="Y76" s="849"/>
      <c r="Z76" s="849"/>
      <c r="AA76" s="849"/>
      <c r="AB76" s="849"/>
      <c r="AC76" s="849"/>
      <c r="AD76" s="849"/>
      <c r="AE76" s="849"/>
      <c r="AF76" s="849"/>
      <c r="AG76" s="849"/>
      <c r="AH76" s="849"/>
      <c r="AI76" s="849"/>
      <c r="AJ76" s="849"/>
      <c r="AK76" s="849"/>
      <c r="AL76" s="849"/>
      <c r="AM76" s="849"/>
      <c r="AN76" s="849"/>
      <c r="AO76" s="849"/>
      <c r="AP76" s="849"/>
      <c r="AQ76" s="849"/>
      <c r="AR76" s="849"/>
      <c r="AS76" s="848" t="s">
        <v>1816</v>
      </c>
      <c r="AT76" s="848"/>
      <c r="AU76" s="848"/>
      <c r="AV76" s="848"/>
      <c r="AW76" s="848"/>
      <c r="AX76" s="848"/>
      <c r="AY76" s="848"/>
      <c r="AZ76" s="848"/>
      <c r="BA76" s="848"/>
      <c r="BB76" s="848"/>
      <c r="BC76" s="848"/>
      <c r="BD76" s="848"/>
      <c r="BE76" s="848"/>
      <c r="BF76" s="848"/>
      <c r="BG76" s="848"/>
      <c r="BH76" s="848"/>
      <c r="BI76" s="848"/>
      <c r="BJ76" s="848"/>
      <c r="BK76" s="848"/>
    </row>
    <row r="77" spans="1:63" x14ac:dyDescent="0.25">
      <c r="A77" s="823">
        <v>73</v>
      </c>
      <c r="B77" s="848">
        <v>2020</v>
      </c>
      <c r="C77" s="848"/>
      <c r="D77" s="848"/>
      <c r="E77" s="848"/>
      <c r="F77" s="848" t="s">
        <v>1524</v>
      </c>
      <c r="G77" s="848"/>
      <c r="H77" s="848"/>
      <c r="I77" s="848"/>
      <c r="J77" s="848"/>
      <c r="K77" s="848"/>
      <c r="L77" s="848"/>
      <c r="M77" s="848"/>
      <c r="N77" s="849" t="s">
        <v>1817</v>
      </c>
      <c r="O77" s="849"/>
      <c r="P77" s="849"/>
      <c r="Q77" s="849"/>
      <c r="R77" s="849"/>
      <c r="S77" s="849"/>
      <c r="T77" s="849"/>
      <c r="U77" s="849"/>
      <c r="V77" s="849"/>
      <c r="W77" s="849"/>
      <c r="X77" s="849"/>
      <c r="Y77" s="849"/>
      <c r="Z77" s="849"/>
      <c r="AA77" s="849"/>
      <c r="AB77" s="849"/>
      <c r="AC77" s="849"/>
      <c r="AD77" s="849"/>
      <c r="AE77" s="849"/>
      <c r="AF77" s="849"/>
      <c r="AG77" s="849"/>
      <c r="AH77" s="849"/>
      <c r="AI77" s="849"/>
      <c r="AJ77" s="849"/>
      <c r="AK77" s="849"/>
      <c r="AL77" s="849"/>
      <c r="AM77" s="849"/>
      <c r="AN77" s="849"/>
      <c r="AO77" s="849"/>
      <c r="AP77" s="849"/>
      <c r="AQ77" s="849"/>
      <c r="AR77" s="849"/>
      <c r="AS77" s="848" t="s">
        <v>1818</v>
      </c>
      <c r="AT77" s="848"/>
      <c r="AU77" s="848"/>
      <c r="AV77" s="848"/>
      <c r="AW77" s="848"/>
      <c r="AX77" s="848"/>
      <c r="AY77" s="848"/>
      <c r="AZ77" s="848"/>
      <c r="BA77" s="848"/>
      <c r="BB77" s="848"/>
      <c r="BC77" s="848"/>
      <c r="BD77" s="848"/>
      <c r="BE77" s="848"/>
      <c r="BF77" s="848"/>
      <c r="BG77" s="848"/>
      <c r="BH77" s="848"/>
      <c r="BI77" s="848"/>
      <c r="BJ77" s="848"/>
      <c r="BK77" s="848"/>
    </row>
    <row r="78" spans="1:63" x14ac:dyDescent="0.25">
      <c r="A78" s="823">
        <v>74</v>
      </c>
      <c r="B78" s="848">
        <v>2020</v>
      </c>
      <c r="C78" s="848"/>
      <c r="D78" s="848"/>
      <c r="E78" s="848"/>
      <c r="F78" s="848" t="s">
        <v>1524</v>
      </c>
      <c r="G78" s="848"/>
      <c r="H78" s="848"/>
      <c r="I78" s="848"/>
      <c r="J78" s="848"/>
      <c r="K78" s="848"/>
      <c r="L78" s="848"/>
      <c r="M78" s="848"/>
      <c r="N78" s="849" t="s">
        <v>1819</v>
      </c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849"/>
      <c r="AL78" s="849"/>
      <c r="AM78" s="849"/>
      <c r="AN78" s="849"/>
      <c r="AO78" s="849"/>
      <c r="AP78" s="849"/>
      <c r="AQ78" s="849"/>
      <c r="AR78" s="849"/>
      <c r="AS78" s="848" t="s">
        <v>1820</v>
      </c>
      <c r="AT78" s="848"/>
      <c r="AU78" s="848"/>
      <c r="AV78" s="848"/>
      <c r="AW78" s="848"/>
      <c r="AX78" s="848"/>
      <c r="AY78" s="848"/>
      <c r="AZ78" s="848"/>
      <c r="BA78" s="848"/>
      <c r="BB78" s="848"/>
      <c r="BC78" s="848"/>
      <c r="BD78" s="848"/>
      <c r="BE78" s="848"/>
      <c r="BF78" s="848"/>
      <c r="BG78" s="848"/>
      <c r="BH78" s="848"/>
      <c r="BI78" s="848"/>
      <c r="BJ78" s="848"/>
      <c r="BK78" s="848"/>
    </row>
    <row r="79" spans="1:63" x14ac:dyDescent="0.25">
      <c r="A79" s="824" t="s">
        <v>1821</v>
      </c>
      <c r="B79" s="849" t="s">
        <v>1640</v>
      </c>
      <c r="C79" s="849"/>
      <c r="D79" s="849"/>
      <c r="E79" s="849"/>
      <c r="F79" s="849" t="s">
        <v>1822</v>
      </c>
      <c r="G79" s="849"/>
      <c r="H79" s="849"/>
      <c r="I79" s="849"/>
      <c r="J79" s="849"/>
      <c r="K79" s="849"/>
      <c r="L79" s="849"/>
      <c r="M79" s="849"/>
      <c r="N79" s="849" t="s">
        <v>1823</v>
      </c>
      <c r="O79" s="849"/>
      <c r="P79" s="849"/>
      <c r="Q79" s="849"/>
      <c r="R79" s="849"/>
      <c r="S79" s="849"/>
      <c r="T79" s="849"/>
      <c r="U79" s="849"/>
      <c r="V79" s="849"/>
      <c r="W79" s="849"/>
      <c r="X79" s="849"/>
      <c r="Y79" s="849"/>
      <c r="Z79" s="849"/>
      <c r="AA79" s="849"/>
      <c r="AB79" s="849"/>
      <c r="AC79" s="849"/>
      <c r="AD79" s="849"/>
      <c r="AE79" s="849"/>
      <c r="AF79" s="849"/>
      <c r="AG79" s="849"/>
      <c r="AH79" s="849"/>
      <c r="AI79" s="849"/>
      <c r="AJ79" s="849"/>
      <c r="AK79" s="849"/>
      <c r="AL79" s="849"/>
      <c r="AM79" s="849"/>
      <c r="AN79" s="849"/>
      <c r="AO79" s="849"/>
      <c r="AP79" s="849"/>
      <c r="AQ79" s="849"/>
      <c r="AR79" s="849"/>
      <c r="AS79" s="849" t="s">
        <v>1824</v>
      </c>
      <c r="AT79" s="849"/>
      <c r="AU79" s="849"/>
      <c r="AV79" s="849"/>
      <c r="AW79" s="849"/>
      <c r="AX79" s="849"/>
      <c r="AY79" s="849"/>
      <c r="AZ79" s="849"/>
      <c r="BA79" s="849"/>
      <c r="BB79" s="849"/>
      <c r="BC79" s="849"/>
      <c r="BD79" s="849"/>
      <c r="BE79" s="849"/>
      <c r="BF79" s="849"/>
      <c r="BG79" s="849"/>
      <c r="BH79" s="849"/>
      <c r="BI79" s="849"/>
      <c r="BJ79" s="849"/>
      <c r="BK79" s="849"/>
    </row>
    <row r="80" spans="1:63" x14ac:dyDescent="0.25">
      <c r="A80" s="824" t="s">
        <v>1825</v>
      </c>
      <c r="B80" s="849" t="s">
        <v>1640</v>
      </c>
      <c r="C80" s="849"/>
      <c r="D80" s="849"/>
      <c r="E80" s="849"/>
      <c r="F80" s="849" t="s">
        <v>1822</v>
      </c>
      <c r="G80" s="849"/>
      <c r="H80" s="849"/>
      <c r="I80" s="849"/>
      <c r="J80" s="849"/>
      <c r="K80" s="849"/>
      <c r="L80" s="849"/>
      <c r="M80" s="849"/>
      <c r="N80" s="849" t="s">
        <v>1826</v>
      </c>
      <c r="O80" s="849"/>
      <c r="P80" s="849"/>
      <c r="Q80" s="849"/>
      <c r="R80" s="849"/>
      <c r="S80" s="849"/>
      <c r="T80" s="849"/>
      <c r="U80" s="849"/>
      <c r="V80" s="849"/>
      <c r="W80" s="849"/>
      <c r="X80" s="849"/>
      <c r="Y80" s="849"/>
      <c r="Z80" s="849"/>
      <c r="AA80" s="849"/>
      <c r="AB80" s="849"/>
      <c r="AC80" s="849"/>
      <c r="AD80" s="849"/>
      <c r="AE80" s="849"/>
      <c r="AF80" s="849"/>
      <c r="AG80" s="849"/>
      <c r="AH80" s="849"/>
      <c r="AI80" s="849"/>
      <c r="AJ80" s="849"/>
      <c r="AK80" s="849"/>
      <c r="AL80" s="849"/>
      <c r="AM80" s="849"/>
      <c r="AN80" s="849"/>
      <c r="AO80" s="849"/>
      <c r="AP80" s="849"/>
      <c r="AQ80" s="849"/>
      <c r="AR80" s="849"/>
      <c r="AS80" s="849" t="s">
        <v>1827</v>
      </c>
      <c r="AT80" s="849"/>
      <c r="AU80" s="849"/>
      <c r="AV80" s="849"/>
      <c r="AW80" s="849"/>
      <c r="AX80" s="849"/>
      <c r="AY80" s="849"/>
      <c r="AZ80" s="849"/>
      <c r="BA80" s="849"/>
      <c r="BB80" s="849"/>
      <c r="BC80" s="849"/>
      <c r="BD80" s="849"/>
      <c r="BE80" s="849"/>
      <c r="BF80" s="849"/>
      <c r="BG80" s="849"/>
      <c r="BH80" s="849"/>
      <c r="BI80" s="849"/>
      <c r="BJ80" s="849"/>
      <c r="BK80" s="849"/>
    </row>
    <row r="81" spans="1:66" x14ac:dyDescent="0.25">
      <c r="A81" s="824" t="s">
        <v>1828</v>
      </c>
      <c r="B81" s="849" t="s">
        <v>1640</v>
      </c>
      <c r="C81" s="849"/>
      <c r="D81" s="849"/>
      <c r="E81" s="849"/>
      <c r="F81" s="849" t="s">
        <v>1822</v>
      </c>
      <c r="G81" s="849"/>
      <c r="H81" s="849"/>
      <c r="I81" s="849"/>
      <c r="J81" s="849"/>
      <c r="K81" s="849"/>
      <c r="L81" s="849"/>
      <c r="M81" s="849"/>
      <c r="N81" s="849" t="s">
        <v>1829</v>
      </c>
      <c r="O81" s="849"/>
      <c r="P81" s="849"/>
      <c r="Q81" s="849"/>
      <c r="R81" s="849"/>
      <c r="S81" s="849"/>
      <c r="T81" s="849"/>
      <c r="U81" s="849"/>
      <c r="V81" s="849"/>
      <c r="W81" s="849"/>
      <c r="X81" s="849"/>
      <c r="Y81" s="849"/>
      <c r="Z81" s="849"/>
      <c r="AA81" s="849"/>
      <c r="AB81" s="849"/>
      <c r="AC81" s="849"/>
      <c r="AD81" s="849"/>
      <c r="AE81" s="849"/>
      <c r="AF81" s="849"/>
      <c r="AG81" s="849"/>
      <c r="AH81" s="849"/>
      <c r="AI81" s="849"/>
      <c r="AJ81" s="849"/>
      <c r="AK81" s="849"/>
      <c r="AL81" s="849"/>
      <c r="AM81" s="849"/>
      <c r="AN81" s="849"/>
      <c r="AO81" s="849"/>
      <c r="AP81" s="849"/>
      <c r="AQ81" s="849"/>
      <c r="AR81" s="849"/>
      <c r="AS81" s="849" t="s">
        <v>1830</v>
      </c>
      <c r="AT81" s="849"/>
      <c r="AU81" s="849"/>
      <c r="AV81" s="849"/>
      <c r="AW81" s="849"/>
      <c r="AX81" s="849"/>
      <c r="AY81" s="849"/>
      <c r="AZ81" s="849"/>
      <c r="BA81" s="849"/>
      <c r="BB81" s="849"/>
      <c r="BC81" s="849"/>
      <c r="BD81" s="849"/>
      <c r="BE81" s="849"/>
      <c r="BF81" s="849"/>
      <c r="BG81" s="849"/>
      <c r="BH81" s="849"/>
      <c r="BI81" s="849"/>
      <c r="BJ81" s="849"/>
      <c r="BK81" s="849"/>
    </row>
    <row r="82" spans="1:66" x14ac:dyDescent="0.25">
      <c r="A82" s="824" t="s">
        <v>1831</v>
      </c>
      <c r="B82" s="849" t="s">
        <v>1640</v>
      </c>
      <c r="C82" s="849"/>
      <c r="D82" s="849"/>
      <c r="E82" s="849"/>
      <c r="F82" s="849" t="s">
        <v>1822</v>
      </c>
      <c r="G82" s="849"/>
      <c r="H82" s="849"/>
      <c r="I82" s="849"/>
      <c r="J82" s="849"/>
      <c r="K82" s="849"/>
      <c r="L82" s="849"/>
      <c r="M82" s="849"/>
      <c r="N82" s="848" t="s">
        <v>1832</v>
      </c>
      <c r="O82" s="848"/>
      <c r="P82" s="848"/>
      <c r="Q82" s="848"/>
      <c r="R82" s="848"/>
      <c r="S82" s="848"/>
      <c r="T82" s="848"/>
      <c r="U82" s="848"/>
      <c r="V82" s="848"/>
      <c r="W82" s="848"/>
      <c r="X82" s="848"/>
      <c r="Y82" s="848"/>
      <c r="Z82" s="848"/>
      <c r="AA82" s="848"/>
      <c r="AB82" s="848"/>
      <c r="AC82" s="848"/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9" t="s">
        <v>1833</v>
      </c>
      <c r="AT82" s="849"/>
      <c r="AU82" s="849"/>
      <c r="AV82" s="849"/>
      <c r="AW82" s="849"/>
      <c r="AX82" s="849"/>
      <c r="AY82" s="849"/>
      <c r="AZ82" s="849"/>
      <c r="BA82" s="849"/>
      <c r="BB82" s="849"/>
      <c r="BC82" s="849"/>
      <c r="BD82" s="849"/>
      <c r="BE82" s="849"/>
      <c r="BF82" s="849"/>
      <c r="BG82" s="849"/>
      <c r="BH82" s="849"/>
      <c r="BI82" s="849"/>
      <c r="BJ82" s="849"/>
      <c r="BK82" s="849"/>
    </row>
    <row r="83" spans="1:66" x14ac:dyDescent="0.25">
      <c r="A83" s="824" t="s">
        <v>1834</v>
      </c>
      <c r="B83" s="849" t="s">
        <v>1640</v>
      </c>
      <c r="C83" s="849"/>
      <c r="D83" s="849"/>
      <c r="E83" s="849"/>
      <c r="F83" s="849" t="s">
        <v>1822</v>
      </c>
      <c r="G83" s="849"/>
      <c r="H83" s="849"/>
      <c r="I83" s="849"/>
      <c r="J83" s="849"/>
      <c r="K83" s="849"/>
      <c r="L83" s="849"/>
      <c r="M83" s="849"/>
      <c r="N83" s="849" t="s">
        <v>1835</v>
      </c>
      <c r="O83" s="849"/>
      <c r="P83" s="849"/>
      <c r="Q83" s="849"/>
      <c r="R83" s="849"/>
      <c r="S83" s="849"/>
      <c r="T83" s="849"/>
      <c r="U83" s="849"/>
      <c r="V83" s="849"/>
      <c r="W83" s="849"/>
      <c r="X83" s="849"/>
      <c r="Y83" s="849"/>
      <c r="Z83" s="849"/>
      <c r="AA83" s="849"/>
      <c r="AB83" s="849"/>
      <c r="AC83" s="849"/>
      <c r="AD83" s="849"/>
      <c r="AE83" s="849"/>
      <c r="AF83" s="849"/>
      <c r="AG83" s="849"/>
      <c r="AH83" s="849"/>
      <c r="AI83" s="849"/>
      <c r="AJ83" s="849"/>
      <c r="AK83" s="849"/>
      <c r="AL83" s="849"/>
      <c r="AM83" s="849"/>
      <c r="AN83" s="849"/>
      <c r="AO83" s="849"/>
      <c r="AP83" s="849"/>
      <c r="AQ83" s="849"/>
      <c r="AR83" s="849"/>
      <c r="AS83" s="849" t="s">
        <v>1836</v>
      </c>
      <c r="AT83" s="849"/>
      <c r="AU83" s="849"/>
      <c r="AV83" s="849"/>
      <c r="AW83" s="849"/>
      <c r="AX83" s="849"/>
      <c r="AY83" s="849"/>
      <c r="AZ83" s="849"/>
      <c r="BA83" s="849"/>
      <c r="BB83" s="849"/>
      <c r="BC83" s="849"/>
      <c r="BD83" s="849"/>
      <c r="BE83" s="849"/>
      <c r="BF83" s="849"/>
      <c r="BG83" s="849"/>
      <c r="BH83" s="849"/>
      <c r="BI83" s="849"/>
      <c r="BJ83" s="849"/>
      <c r="BK83" s="849"/>
    </row>
    <row r="84" spans="1:66" x14ac:dyDescent="0.25">
      <c r="A84" s="824" t="s">
        <v>1837</v>
      </c>
      <c r="B84" s="849" t="s">
        <v>1640</v>
      </c>
      <c r="C84" s="849"/>
      <c r="D84" s="849"/>
      <c r="E84" s="849"/>
      <c r="F84" s="849" t="s">
        <v>1822</v>
      </c>
      <c r="G84" s="849"/>
      <c r="H84" s="849"/>
      <c r="I84" s="849"/>
      <c r="J84" s="849"/>
      <c r="K84" s="849"/>
      <c r="L84" s="849"/>
      <c r="M84" s="849"/>
      <c r="N84" s="849" t="s">
        <v>1838</v>
      </c>
      <c r="O84" s="849"/>
      <c r="P84" s="849"/>
      <c r="Q84" s="849"/>
      <c r="R84" s="849"/>
      <c r="S84" s="849"/>
      <c r="T84" s="849"/>
      <c r="U84" s="849"/>
      <c r="V84" s="849"/>
      <c r="W84" s="849"/>
      <c r="X84" s="849"/>
      <c r="Y84" s="849"/>
      <c r="Z84" s="849"/>
      <c r="AA84" s="849"/>
      <c r="AB84" s="849"/>
      <c r="AC84" s="849"/>
      <c r="AD84" s="849"/>
      <c r="AE84" s="849"/>
      <c r="AF84" s="849"/>
      <c r="AG84" s="849"/>
      <c r="AH84" s="849"/>
      <c r="AI84" s="849"/>
      <c r="AJ84" s="849"/>
      <c r="AK84" s="849"/>
      <c r="AL84" s="849"/>
      <c r="AM84" s="849"/>
      <c r="AN84" s="849"/>
      <c r="AO84" s="849"/>
      <c r="AP84" s="849"/>
      <c r="AQ84" s="849"/>
      <c r="AR84" s="849"/>
      <c r="AS84" s="849" t="s">
        <v>1839</v>
      </c>
      <c r="AT84" s="849"/>
      <c r="AU84" s="849"/>
      <c r="AV84" s="849"/>
      <c r="AW84" s="849"/>
      <c r="AX84" s="849"/>
      <c r="AY84" s="849"/>
      <c r="AZ84" s="849"/>
      <c r="BA84" s="849"/>
      <c r="BB84" s="849"/>
      <c r="BC84" s="849"/>
      <c r="BD84" s="849"/>
      <c r="BE84" s="849"/>
      <c r="BF84" s="849"/>
      <c r="BG84" s="849"/>
      <c r="BH84" s="849"/>
      <c r="BI84" s="849"/>
      <c r="BJ84" s="849"/>
      <c r="BK84" s="849"/>
    </row>
    <row r="85" spans="1:66" x14ac:dyDescent="0.25">
      <c r="A85" s="823">
        <v>81</v>
      </c>
      <c r="B85" s="848">
        <v>2020</v>
      </c>
      <c r="C85" s="848"/>
      <c r="D85" s="848"/>
      <c r="E85" s="848"/>
      <c r="F85" s="848" t="s">
        <v>1524</v>
      </c>
      <c r="G85" s="848"/>
      <c r="H85" s="848"/>
      <c r="I85" s="848"/>
      <c r="J85" s="848"/>
      <c r="K85" s="848"/>
      <c r="L85" s="848"/>
      <c r="M85" s="848"/>
      <c r="N85" s="848" t="s">
        <v>1840</v>
      </c>
      <c r="O85" s="848"/>
      <c r="P85" s="848"/>
      <c r="Q85" s="848"/>
      <c r="R85" s="848"/>
      <c r="S85" s="848"/>
      <c r="T85" s="848"/>
      <c r="U85" s="848"/>
      <c r="V85" s="848"/>
      <c r="W85" s="848"/>
      <c r="X85" s="848"/>
      <c r="Y85" s="848"/>
      <c r="Z85" s="848"/>
      <c r="AA85" s="848"/>
      <c r="AB85" s="848"/>
      <c r="AC85" s="848"/>
      <c r="AD85" s="848"/>
      <c r="AE85" s="848"/>
      <c r="AF85" s="848"/>
      <c r="AG85" s="848"/>
      <c r="AH85" s="848"/>
      <c r="AI85" s="848"/>
      <c r="AJ85" s="848"/>
      <c r="AK85" s="848"/>
      <c r="AL85" s="848"/>
      <c r="AM85" s="848"/>
      <c r="AN85" s="848"/>
      <c r="AO85" s="848"/>
      <c r="AP85" s="848"/>
      <c r="AQ85" s="848"/>
      <c r="AR85" s="848"/>
      <c r="AS85" s="848" t="s">
        <v>1841</v>
      </c>
      <c r="AT85" s="848"/>
      <c r="AU85" s="848"/>
      <c r="AV85" s="848"/>
      <c r="AW85" s="848"/>
      <c r="AX85" s="848"/>
      <c r="AY85" s="848"/>
      <c r="AZ85" s="848"/>
      <c r="BA85" s="848"/>
      <c r="BB85" s="848"/>
      <c r="BC85" s="848"/>
      <c r="BD85" s="848"/>
      <c r="BE85" s="848"/>
      <c r="BF85" s="848"/>
      <c r="BG85" s="848"/>
      <c r="BH85" s="848"/>
      <c r="BI85" s="848"/>
      <c r="BJ85" s="848"/>
      <c r="BK85" s="848"/>
    </row>
    <row r="86" spans="1:66" x14ac:dyDescent="0.25">
      <c r="A86" s="824" t="s">
        <v>1842</v>
      </c>
      <c r="B86" s="849" t="s">
        <v>1640</v>
      </c>
      <c r="C86" s="849"/>
      <c r="D86" s="849"/>
      <c r="E86" s="849"/>
      <c r="F86" s="849" t="s">
        <v>1822</v>
      </c>
      <c r="G86" s="849"/>
      <c r="H86" s="849"/>
      <c r="I86" s="849"/>
      <c r="J86" s="849"/>
      <c r="K86" s="849"/>
      <c r="L86" s="849"/>
      <c r="M86" s="849"/>
      <c r="N86" s="849" t="s">
        <v>1843</v>
      </c>
      <c r="O86" s="849"/>
      <c r="P86" s="849"/>
      <c r="Q86" s="849"/>
      <c r="R86" s="849"/>
      <c r="S86" s="849"/>
      <c r="T86" s="849"/>
      <c r="U86" s="849"/>
      <c r="V86" s="849"/>
      <c r="W86" s="849"/>
      <c r="X86" s="849"/>
      <c r="Y86" s="849"/>
      <c r="Z86" s="849"/>
      <c r="AA86" s="849"/>
      <c r="AB86" s="849"/>
      <c r="AC86" s="849"/>
      <c r="AD86" s="849"/>
      <c r="AE86" s="849"/>
      <c r="AF86" s="849"/>
      <c r="AG86" s="849"/>
      <c r="AH86" s="849"/>
      <c r="AI86" s="849"/>
      <c r="AJ86" s="849"/>
      <c r="AK86" s="849"/>
      <c r="AL86" s="849"/>
      <c r="AM86" s="849"/>
      <c r="AN86" s="849"/>
      <c r="AO86" s="849"/>
      <c r="AP86" s="849"/>
      <c r="AQ86" s="849"/>
      <c r="AR86" s="849"/>
      <c r="AS86" s="849" t="s">
        <v>1844</v>
      </c>
      <c r="AT86" s="849"/>
      <c r="AU86" s="849"/>
      <c r="AV86" s="849"/>
      <c r="AW86" s="849"/>
      <c r="AX86" s="849"/>
      <c r="AY86" s="849"/>
      <c r="AZ86" s="849"/>
      <c r="BA86" s="849"/>
      <c r="BB86" s="849"/>
      <c r="BC86" s="849"/>
      <c r="BD86" s="849"/>
      <c r="BE86" s="849"/>
      <c r="BF86" s="849"/>
      <c r="BG86" s="849"/>
      <c r="BH86" s="849"/>
      <c r="BI86" s="849"/>
      <c r="BJ86" s="849"/>
      <c r="BK86" s="849"/>
    </row>
    <row r="87" spans="1:66" x14ac:dyDescent="0.25">
      <c r="A87" s="823">
        <v>83</v>
      </c>
      <c r="B87" s="848">
        <v>2020</v>
      </c>
      <c r="C87" s="848"/>
      <c r="D87" s="848"/>
      <c r="E87" s="848"/>
      <c r="F87" s="848" t="s">
        <v>1533</v>
      </c>
      <c r="G87" s="848"/>
      <c r="H87" s="848"/>
      <c r="I87" s="848"/>
      <c r="J87" s="848"/>
      <c r="K87" s="848"/>
      <c r="L87" s="848"/>
      <c r="M87" s="848"/>
      <c r="N87" s="849" t="s">
        <v>1845</v>
      </c>
      <c r="O87" s="849"/>
      <c r="P87" s="849"/>
      <c r="Q87" s="849"/>
      <c r="R87" s="849"/>
      <c r="S87" s="849"/>
      <c r="T87" s="849"/>
      <c r="U87" s="849"/>
      <c r="V87" s="849"/>
      <c r="W87" s="849"/>
      <c r="X87" s="849"/>
      <c r="Y87" s="849"/>
      <c r="Z87" s="849"/>
      <c r="AA87" s="849"/>
      <c r="AB87" s="849"/>
      <c r="AC87" s="849"/>
      <c r="AD87" s="849"/>
      <c r="AE87" s="849"/>
      <c r="AF87" s="849"/>
      <c r="AG87" s="849"/>
      <c r="AH87" s="849"/>
      <c r="AI87" s="849"/>
      <c r="AJ87" s="849"/>
      <c r="AK87" s="849"/>
      <c r="AL87" s="849"/>
      <c r="AM87" s="849"/>
      <c r="AN87" s="849"/>
      <c r="AO87" s="849"/>
      <c r="AP87" s="849"/>
      <c r="AQ87" s="849"/>
      <c r="AR87" s="849"/>
      <c r="AS87" s="848" t="s">
        <v>1846</v>
      </c>
      <c r="AT87" s="848"/>
      <c r="AU87" s="848"/>
      <c r="AV87" s="848"/>
      <c r="AW87" s="848"/>
      <c r="AX87" s="848"/>
      <c r="AY87" s="848"/>
      <c r="AZ87" s="848"/>
      <c r="BA87" s="848"/>
      <c r="BB87" s="848"/>
      <c r="BC87" s="848"/>
      <c r="BD87" s="848"/>
      <c r="BE87" s="848"/>
      <c r="BF87" s="848"/>
      <c r="BG87" s="848"/>
      <c r="BH87" s="848"/>
      <c r="BI87" s="848"/>
      <c r="BJ87" s="848"/>
      <c r="BK87" s="848"/>
    </row>
    <row r="88" spans="1:66" x14ac:dyDescent="0.25">
      <c r="A88" s="823">
        <v>84</v>
      </c>
      <c r="B88" s="848">
        <v>2020</v>
      </c>
      <c r="C88" s="848"/>
      <c r="D88" s="848"/>
      <c r="E88" s="848"/>
      <c r="F88" s="848" t="s">
        <v>1533</v>
      </c>
      <c r="G88" s="848"/>
      <c r="H88" s="848"/>
      <c r="I88" s="848"/>
      <c r="J88" s="848"/>
      <c r="K88" s="848"/>
      <c r="L88" s="848"/>
      <c r="M88" s="848"/>
      <c r="N88" s="848" t="s">
        <v>1847</v>
      </c>
      <c r="O88" s="848"/>
      <c r="P88" s="848"/>
      <c r="Q88" s="848"/>
      <c r="R88" s="848"/>
      <c r="S88" s="848"/>
      <c r="T88" s="848"/>
      <c r="U88" s="848"/>
      <c r="V88" s="848"/>
      <c r="W88" s="848"/>
      <c r="X88" s="848"/>
      <c r="Y88" s="848"/>
      <c r="Z88" s="848"/>
      <c r="AA88" s="848"/>
      <c r="AB88" s="848"/>
      <c r="AC88" s="848"/>
      <c r="AD88" s="848"/>
      <c r="AE88" s="848"/>
      <c r="AF88" s="848"/>
      <c r="AG88" s="848"/>
      <c r="AH88" s="848"/>
      <c r="AI88" s="848"/>
      <c r="AJ88" s="848"/>
      <c r="AK88" s="848"/>
      <c r="AL88" s="848"/>
      <c r="AM88" s="848"/>
      <c r="AN88" s="848"/>
      <c r="AO88" s="848"/>
      <c r="AP88" s="848"/>
      <c r="AQ88" s="848"/>
      <c r="AR88" s="848"/>
      <c r="AS88" s="848" t="s">
        <v>1848</v>
      </c>
      <c r="AT88" s="848"/>
      <c r="AU88" s="848"/>
      <c r="AV88" s="848"/>
      <c r="AW88" s="848"/>
      <c r="AX88" s="848"/>
      <c r="AY88" s="848"/>
      <c r="AZ88" s="848"/>
      <c r="BA88" s="848"/>
      <c r="BB88" s="848"/>
      <c r="BC88" s="848"/>
      <c r="BD88" s="848"/>
      <c r="BE88" s="848"/>
      <c r="BF88" s="848"/>
      <c r="BG88" s="848"/>
      <c r="BH88" s="848"/>
      <c r="BI88" s="848"/>
      <c r="BJ88" s="848"/>
      <c r="BK88" s="848"/>
    </row>
    <row r="89" spans="1:66" x14ac:dyDescent="0.25">
      <c r="A89" s="823">
        <v>85</v>
      </c>
      <c r="B89" s="848">
        <v>2020</v>
      </c>
      <c r="C89" s="848"/>
      <c r="D89" s="848"/>
      <c r="E89" s="848"/>
      <c r="F89" s="848" t="s">
        <v>1533</v>
      </c>
      <c r="G89" s="848"/>
      <c r="H89" s="848"/>
      <c r="I89" s="848"/>
      <c r="J89" s="848"/>
      <c r="K89" s="848"/>
      <c r="L89" s="848"/>
      <c r="M89" s="848"/>
      <c r="N89" s="848" t="s">
        <v>1849</v>
      </c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8"/>
      <c r="AK89" s="848"/>
      <c r="AL89" s="848"/>
      <c r="AM89" s="848"/>
      <c r="AN89" s="848"/>
      <c r="AO89" s="848"/>
      <c r="AP89" s="848"/>
      <c r="AQ89" s="848"/>
      <c r="AR89" s="848"/>
      <c r="AS89" s="848" t="s">
        <v>1850</v>
      </c>
      <c r="AT89" s="848"/>
      <c r="AU89" s="848"/>
      <c r="AV89" s="848"/>
      <c r="AW89" s="848"/>
      <c r="AX89" s="848"/>
      <c r="AY89" s="848"/>
      <c r="AZ89" s="848"/>
      <c r="BA89" s="848"/>
      <c r="BB89" s="848"/>
      <c r="BC89" s="848"/>
      <c r="BD89" s="848"/>
      <c r="BE89" s="848"/>
      <c r="BF89" s="848"/>
      <c r="BG89" s="848"/>
      <c r="BH89" s="848"/>
      <c r="BI89" s="848"/>
      <c r="BJ89" s="848"/>
      <c r="BK89" s="848"/>
    </row>
    <row r="90" spans="1:66" x14ac:dyDescent="0.25">
      <c r="A90" s="823">
        <v>86</v>
      </c>
      <c r="B90" s="848">
        <v>2020</v>
      </c>
      <c r="C90" s="848"/>
      <c r="D90" s="848"/>
      <c r="E90" s="848"/>
      <c r="F90" s="848" t="s">
        <v>1533</v>
      </c>
      <c r="G90" s="848"/>
      <c r="H90" s="848"/>
      <c r="I90" s="848"/>
      <c r="J90" s="848"/>
      <c r="K90" s="848"/>
      <c r="L90" s="848"/>
      <c r="M90" s="848"/>
      <c r="N90" s="848" t="s">
        <v>1851</v>
      </c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8"/>
      <c r="AK90" s="848"/>
      <c r="AL90" s="848"/>
      <c r="AM90" s="848"/>
      <c r="AN90" s="848"/>
      <c r="AO90" s="848"/>
      <c r="AP90" s="848"/>
      <c r="AQ90" s="848"/>
      <c r="AR90" s="848"/>
      <c r="AS90" s="848" t="s">
        <v>1852</v>
      </c>
      <c r="AT90" s="848"/>
      <c r="AU90" s="848"/>
      <c r="AV90" s="848"/>
      <c r="AW90" s="848"/>
      <c r="AX90" s="848"/>
      <c r="AY90" s="848"/>
      <c r="AZ90" s="848"/>
      <c r="BA90" s="848"/>
      <c r="BB90" s="848"/>
      <c r="BC90" s="848"/>
      <c r="BD90" s="848"/>
      <c r="BE90" s="848"/>
      <c r="BF90" s="848"/>
      <c r="BG90" s="848"/>
      <c r="BH90" s="848"/>
      <c r="BI90" s="848"/>
      <c r="BJ90" s="848"/>
      <c r="BK90" s="848"/>
    </row>
    <row r="91" spans="1:66" x14ac:dyDescent="0.25">
      <c r="A91" s="823">
        <v>87</v>
      </c>
      <c r="B91" s="848">
        <v>2020</v>
      </c>
      <c r="C91" s="848"/>
      <c r="D91" s="848"/>
      <c r="E91" s="848"/>
      <c r="F91" s="848" t="s">
        <v>1533</v>
      </c>
      <c r="G91" s="848"/>
      <c r="H91" s="848"/>
      <c r="I91" s="848"/>
      <c r="J91" s="848"/>
      <c r="K91" s="848"/>
      <c r="L91" s="848"/>
      <c r="M91" s="848"/>
      <c r="N91" s="848" t="s">
        <v>1853</v>
      </c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8"/>
      <c r="AK91" s="848"/>
      <c r="AL91" s="848"/>
      <c r="AM91" s="848"/>
      <c r="AN91" s="848"/>
      <c r="AO91" s="848"/>
      <c r="AP91" s="848"/>
      <c r="AQ91" s="848"/>
      <c r="AR91" s="848"/>
      <c r="AS91" s="848" t="s">
        <v>1854</v>
      </c>
      <c r="AT91" s="848"/>
      <c r="AU91" s="848"/>
      <c r="AV91" s="848"/>
      <c r="AW91" s="848"/>
      <c r="AX91" s="848"/>
      <c r="AY91" s="848"/>
      <c r="AZ91" s="848"/>
      <c r="BA91" s="848"/>
      <c r="BB91" s="848"/>
      <c r="BC91" s="848"/>
      <c r="BD91" s="848"/>
      <c r="BE91" s="848"/>
      <c r="BF91" s="848"/>
      <c r="BG91" s="848"/>
      <c r="BH91" s="848"/>
      <c r="BI91" s="848"/>
      <c r="BJ91" s="848"/>
      <c r="BK91" s="848"/>
    </row>
    <row r="92" spans="1:66" x14ac:dyDescent="0.25">
      <c r="A92" s="823">
        <v>88</v>
      </c>
      <c r="B92" s="848">
        <v>2021</v>
      </c>
      <c r="C92" s="848"/>
      <c r="D92" s="848"/>
      <c r="E92" s="848"/>
      <c r="F92" s="848" t="s">
        <v>1519</v>
      </c>
      <c r="G92" s="848"/>
      <c r="H92" s="848"/>
      <c r="I92" s="848"/>
      <c r="J92" s="848"/>
      <c r="K92" s="848"/>
      <c r="L92" s="848"/>
      <c r="M92" s="848"/>
      <c r="N92" s="849" t="s">
        <v>1855</v>
      </c>
      <c r="O92" s="849"/>
      <c r="P92" s="849"/>
      <c r="Q92" s="849"/>
      <c r="R92" s="849"/>
      <c r="S92" s="849"/>
      <c r="T92" s="849"/>
      <c r="U92" s="849"/>
      <c r="V92" s="849"/>
      <c r="W92" s="849"/>
      <c r="X92" s="849"/>
      <c r="Y92" s="849"/>
      <c r="Z92" s="849"/>
      <c r="AA92" s="849"/>
      <c r="AB92" s="849"/>
      <c r="AC92" s="849"/>
      <c r="AD92" s="849"/>
      <c r="AE92" s="849"/>
      <c r="AF92" s="849"/>
      <c r="AG92" s="849"/>
      <c r="AH92" s="849"/>
      <c r="AI92" s="849"/>
      <c r="AJ92" s="849"/>
      <c r="AK92" s="849"/>
      <c r="AL92" s="849"/>
      <c r="AM92" s="849"/>
      <c r="AN92" s="849"/>
      <c r="AO92" s="849"/>
      <c r="AP92" s="849"/>
      <c r="AQ92" s="849"/>
      <c r="AR92" s="849"/>
      <c r="AS92" s="848" t="s">
        <v>1856</v>
      </c>
      <c r="AT92" s="848"/>
      <c r="AU92" s="848"/>
      <c r="AV92" s="848"/>
      <c r="AW92" s="848"/>
      <c r="AX92" s="848"/>
      <c r="AY92" s="848"/>
      <c r="AZ92" s="848"/>
      <c r="BA92" s="848"/>
      <c r="BB92" s="848"/>
      <c r="BC92" s="848"/>
      <c r="BD92" s="848"/>
      <c r="BE92" s="848"/>
      <c r="BF92" s="848"/>
      <c r="BG92" s="848"/>
      <c r="BH92" s="848"/>
      <c r="BI92" s="848"/>
      <c r="BJ92" s="848"/>
      <c r="BK92" s="848"/>
    </row>
    <row r="93" spans="1:66" x14ac:dyDescent="0.25">
      <c r="A93" s="824" t="s">
        <v>1857</v>
      </c>
      <c r="B93" s="849" t="s">
        <v>1858</v>
      </c>
      <c r="C93" s="849"/>
      <c r="D93" s="849"/>
      <c r="E93" s="849"/>
      <c r="F93" s="849" t="s">
        <v>1808</v>
      </c>
      <c r="G93" s="849"/>
      <c r="H93" s="849"/>
      <c r="I93" s="849"/>
      <c r="J93" s="849"/>
      <c r="K93" s="849"/>
      <c r="L93" s="849"/>
      <c r="M93" s="849"/>
      <c r="N93" s="848" t="s">
        <v>1859</v>
      </c>
      <c r="O93" s="848"/>
      <c r="P93" s="848"/>
      <c r="Q93" s="848"/>
      <c r="R93" s="848"/>
      <c r="S93" s="848"/>
      <c r="T93" s="848"/>
      <c r="U93" s="848"/>
      <c r="V93" s="848"/>
      <c r="W93" s="848"/>
      <c r="X93" s="848"/>
      <c r="Y93" s="848"/>
      <c r="Z93" s="848"/>
      <c r="AA93" s="848"/>
      <c r="AB93" s="848"/>
      <c r="AC93" s="848"/>
      <c r="AD93" s="848"/>
      <c r="AE93" s="848"/>
      <c r="AF93" s="848"/>
      <c r="AG93" s="848"/>
      <c r="AH93" s="848"/>
      <c r="AI93" s="848"/>
      <c r="AJ93" s="848"/>
      <c r="AK93" s="848"/>
      <c r="AL93" s="848"/>
      <c r="AM93" s="848"/>
      <c r="AN93" s="848"/>
      <c r="AO93" s="848"/>
      <c r="AP93" s="848"/>
      <c r="AQ93" s="848"/>
      <c r="AR93" s="848"/>
      <c r="AS93" s="849" t="s">
        <v>1860</v>
      </c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849"/>
    </row>
    <row r="94" spans="1:66" x14ac:dyDescent="0.25">
      <c r="A94" s="824" t="s">
        <v>1861</v>
      </c>
      <c r="B94" s="849" t="s">
        <v>1858</v>
      </c>
      <c r="C94" s="849"/>
      <c r="D94" s="849"/>
      <c r="E94" s="849"/>
      <c r="F94" s="849" t="s">
        <v>1862</v>
      </c>
      <c r="G94" s="849"/>
      <c r="H94" s="849"/>
      <c r="I94" s="849"/>
      <c r="J94" s="849"/>
      <c r="K94" s="849"/>
      <c r="L94" s="849"/>
      <c r="M94" s="849"/>
      <c r="N94" s="848" t="s">
        <v>1863</v>
      </c>
      <c r="O94" s="848"/>
      <c r="P94" s="848"/>
      <c r="Q94" s="848"/>
      <c r="R94" s="848"/>
      <c r="S94" s="848"/>
      <c r="T94" s="848"/>
      <c r="U94" s="848"/>
      <c r="V94" s="848"/>
      <c r="W94" s="848"/>
      <c r="X94" s="848"/>
      <c r="Y94" s="848"/>
      <c r="Z94" s="848"/>
      <c r="AA94" s="848"/>
      <c r="AB94" s="848"/>
      <c r="AC94" s="848"/>
      <c r="AD94" s="848"/>
      <c r="AE94" s="848"/>
      <c r="AF94" s="848"/>
      <c r="AG94" s="848"/>
      <c r="AH94" s="848"/>
      <c r="AI94" s="848"/>
      <c r="AJ94" s="848"/>
      <c r="AK94" s="848"/>
      <c r="AL94" s="848"/>
      <c r="AM94" s="848"/>
      <c r="AN94" s="848"/>
      <c r="AO94" s="848"/>
      <c r="AP94" s="848"/>
      <c r="AQ94" s="848"/>
      <c r="AR94" s="848"/>
      <c r="AS94" s="849" t="s">
        <v>1864</v>
      </c>
      <c r="AT94" s="849"/>
      <c r="AU94" s="849"/>
      <c r="AV94" s="849"/>
      <c r="AW94" s="849"/>
      <c r="AX94" s="849"/>
      <c r="AY94" s="849"/>
      <c r="AZ94" s="849"/>
      <c r="BA94" s="849"/>
      <c r="BB94" s="849"/>
      <c r="BC94" s="849"/>
      <c r="BD94" s="849"/>
      <c r="BE94" s="849"/>
      <c r="BF94" s="849"/>
      <c r="BG94" s="849"/>
      <c r="BH94" s="849"/>
      <c r="BI94" s="849"/>
      <c r="BJ94" s="849"/>
      <c r="BK94" s="849"/>
    </row>
    <row r="96" spans="1:66" x14ac:dyDescent="0.25">
      <c r="D96" s="869" t="s">
        <v>15</v>
      </c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69"/>
      <c r="AA96" s="869"/>
      <c r="AB96" s="869"/>
      <c r="AC96" s="869"/>
      <c r="AD96" s="869"/>
      <c r="AE96" s="869"/>
      <c r="AF96" s="869"/>
      <c r="AG96" s="869"/>
      <c r="AH96" s="869"/>
      <c r="AI96" s="869"/>
      <c r="AJ96" s="869"/>
      <c r="AK96" s="869"/>
      <c r="AL96" s="869"/>
      <c r="AM96" s="869"/>
      <c r="AN96" s="869"/>
      <c r="AO96" s="869"/>
      <c r="AP96" s="869"/>
      <c r="AQ96" s="869"/>
      <c r="AR96" s="869"/>
      <c r="AS96" s="869"/>
      <c r="AT96" s="869"/>
      <c r="AU96" s="869"/>
      <c r="AV96" s="866" t="s">
        <v>1865</v>
      </c>
      <c r="AW96" s="866"/>
      <c r="AX96" s="866"/>
      <c r="AY96" s="866"/>
      <c r="AZ96" s="866"/>
      <c r="BA96" s="866"/>
      <c r="BB96" s="866"/>
      <c r="BC96" s="866"/>
      <c r="BD96" s="866"/>
      <c r="BE96" s="866"/>
      <c r="BF96" s="866"/>
      <c r="BG96" s="866"/>
      <c r="BH96" s="866"/>
      <c r="BI96" s="866"/>
      <c r="BJ96" s="866"/>
      <c r="BK96" s="866"/>
      <c r="BL96" s="866"/>
      <c r="BM96" s="866"/>
      <c r="BN96" s="866"/>
    </row>
  </sheetData>
  <mergeCells count="378">
    <mergeCell ref="D96:AU96"/>
    <mergeCell ref="AV96:BN96"/>
    <mergeCell ref="B93:E93"/>
    <mergeCell ref="F93:M93"/>
    <mergeCell ref="N93:AR93"/>
    <mergeCell ref="AS93:BK93"/>
    <mergeCell ref="B94:E94"/>
    <mergeCell ref="F94:M94"/>
    <mergeCell ref="N94:AR94"/>
    <mergeCell ref="AS94:BK94"/>
    <mergeCell ref="B91:E91"/>
    <mergeCell ref="F91:M91"/>
    <mergeCell ref="N91:AR91"/>
    <mergeCell ref="AS91:BK91"/>
    <mergeCell ref="B92:E92"/>
    <mergeCell ref="F92:M92"/>
    <mergeCell ref="N92:AR92"/>
    <mergeCell ref="AS92:BK92"/>
    <mergeCell ref="B89:E89"/>
    <mergeCell ref="F89:M89"/>
    <mergeCell ref="N89:AR89"/>
    <mergeCell ref="AS89:BK89"/>
    <mergeCell ref="B90:E90"/>
    <mergeCell ref="F90:M90"/>
    <mergeCell ref="N90:AR90"/>
    <mergeCell ref="AS90:BK90"/>
    <mergeCell ref="B87:E87"/>
    <mergeCell ref="F87:M87"/>
    <mergeCell ref="N87:AR87"/>
    <mergeCell ref="AS87:BK87"/>
    <mergeCell ref="B88:E88"/>
    <mergeCell ref="F88:M88"/>
    <mergeCell ref="N88:AR88"/>
    <mergeCell ref="AS88:BK88"/>
    <mergeCell ref="B85:E85"/>
    <mergeCell ref="F85:M85"/>
    <mergeCell ref="N85:AR85"/>
    <mergeCell ref="AS85:BK85"/>
    <mergeCell ref="B86:E86"/>
    <mergeCell ref="F86:M86"/>
    <mergeCell ref="N86:AR86"/>
    <mergeCell ref="AS86:BK86"/>
    <mergeCell ref="B83:E83"/>
    <mergeCell ref="F83:M83"/>
    <mergeCell ref="N83:AR83"/>
    <mergeCell ref="AS83:BK83"/>
    <mergeCell ref="B84:E84"/>
    <mergeCell ref="F84:M84"/>
    <mergeCell ref="N84:AR84"/>
    <mergeCell ref="AS84:BK84"/>
    <mergeCell ref="B81:E81"/>
    <mergeCell ref="F81:M81"/>
    <mergeCell ref="N81:AR81"/>
    <mergeCell ref="AS81:BK81"/>
    <mergeCell ref="B82:E82"/>
    <mergeCell ref="F82:M82"/>
    <mergeCell ref="N82:AR82"/>
    <mergeCell ref="AS82:BK82"/>
    <mergeCell ref="B79:E79"/>
    <mergeCell ref="F79:M79"/>
    <mergeCell ref="N79:AR79"/>
    <mergeCell ref="AS79:BK79"/>
    <mergeCell ref="B80:E80"/>
    <mergeCell ref="F80:M80"/>
    <mergeCell ref="N80:AR80"/>
    <mergeCell ref="AS80:BK80"/>
    <mergeCell ref="B77:E77"/>
    <mergeCell ref="F77:M77"/>
    <mergeCell ref="N77:AR77"/>
    <mergeCell ref="AS77:BK77"/>
    <mergeCell ref="B78:E78"/>
    <mergeCell ref="F78:M78"/>
    <mergeCell ref="N78:AR78"/>
    <mergeCell ref="AS78:BK78"/>
    <mergeCell ref="B75:E75"/>
    <mergeCell ref="F75:M75"/>
    <mergeCell ref="N75:AR75"/>
    <mergeCell ref="AS75:BK75"/>
    <mergeCell ref="B76:E76"/>
    <mergeCell ref="F76:M76"/>
    <mergeCell ref="N76:AR76"/>
    <mergeCell ref="AS76:BK76"/>
    <mergeCell ref="B73:E73"/>
    <mergeCell ref="F73:M73"/>
    <mergeCell ref="N73:AR73"/>
    <mergeCell ref="AS73:BK73"/>
    <mergeCell ref="B74:E74"/>
    <mergeCell ref="F74:M74"/>
    <mergeCell ref="N74:AR74"/>
    <mergeCell ref="AS74:BK74"/>
    <mergeCell ref="B71:E71"/>
    <mergeCell ref="F71:M71"/>
    <mergeCell ref="N71:AR71"/>
    <mergeCell ref="AS71:BK71"/>
    <mergeCell ref="B72:E72"/>
    <mergeCell ref="F72:M72"/>
    <mergeCell ref="N72:AR72"/>
    <mergeCell ref="AS72:BK72"/>
    <mergeCell ref="B69:E69"/>
    <mergeCell ref="F69:M69"/>
    <mergeCell ref="N69:AR69"/>
    <mergeCell ref="AS69:BK69"/>
    <mergeCell ref="B70:E70"/>
    <mergeCell ref="F70:M70"/>
    <mergeCell ref="N70:AR70"/>
    <mergeCell ref="AS70:BK70"/>
    <mergeCell ref="B67:E67"/>
    <mergeCell ref="F67:M67"/>
    <mergeCell ref="N67:AR67"/>
    <mergeCell ref="AS67:BK67"/>
    <mergeCell ref="B68:E68"/>
    <mergeCell ref="F68:M68"/>
    <mergeCell ref="N68:AR68"/>
    <mergeCell ref="AS68:BK68"/>
    <mergeCell ref="B65:E65"/>
    <mergeCell ref="F65:M65"/>
    <mergeCell ref="N65:AR65"/>
    <mergeCell ref="AS65:BK65"/>
    <mergeCell ref="B66:E66"/>
    <mergeCell ref="F66:M66"/>
    <mergeCell ref="N66:AR66"/>
    <mergeCell ref="AS66:BK66"/>
    <mergeCell ref="B63:E63"/>
    <mergeCell ref="F63:M63"/>
    <mergeCell ref="N63:AR63"/>
    <mergeCell ref="AS63:BK63"/>
    <mergeCell ref="B64:E64"/>
    <mergeCell ref="F64:M64"/>
    <mergeCell ref="N64:AR64"/>
    <mergeCell ref="AS64:BK64"/>
    <mergeCell ref="B61:E61"/>
    <mergeCell ref="F61:M61"/>
    <mergeCell ref="N61:AR61"/>
    <mergeCell ref="AS61:BK61"/>
    <mergeCell ref="B62:E62"/>
    <mergeCell ref="F62:M62"/>
    <mergeCell ref="N62:AR62"/>
    <mergeCell ref="AS62:BK62"/>
    <mergeCell ref="B59:E59"/>
    <mergeCell ref="F59:M59"/>
    <mergeCell ref="N59:AR59"/>
    <mergeCell ref="AS59:BK59"/>
    <mergeCell ref="B60:E60"/>
    <mergeCell ref="F60:M60"/>
    <mergeCell ref="N60:AR60"/>
    <mergeCell ref="AS60:BK60"/>
    <mergeCell ref="B57:E57"/>
    <mergeCell ref="F57:M57"/>
    <mergeCell ref="N57:AR57"/>
    <mergeCell ref="AS57:BK57"/>
    <mergeCell ref="B58:E58"/>
    <mergeCell ref="F58:M58"/>
    <mergeCell ref="N58:AR58"/>
    <mergeCell ref="AS58:BK58"/>
    <mergeCell ref="B55:E55"/>
    <mergeCell ref="F55:M55"/>
    <mergeCell ref="N55:AR55"/>
    <mergeCell ref="AS55:BK55"/>
    <mergeCell ref="B56:E56"/>
    <mergeCell ref="F56:M56"/>
    <mergeCell ref="N56:AR56"/>
    <mergeCell ref="AS56:BK56"/>
    <mergeCell ref="B53:E53"/>
    <mergeCell ref="F53:M53"/>
    <mergeCell ref="N53:AR53"/>
    <mergeCell ref="AS53:BK53"/>
    <mergeCell ref="B54:E54"/>
    <mergeCell ref="F54:M54"/>
    <mergeCell ref="N54:AR54"/>
    <mergeCell ref="AS54:BK54"/>
    <mergeCell ref="B51:E51"/>
    <mergeCell ref="F51:M51"/>
    <mergeCell ref="N51:AR51"/>
    <mergeCell ref="AS51:BK51"/>
    <mergeCell ref="B52:E52"/>
    <mergeCell ref="F52:M52"/>
    <mergeCell ref="N52:AR52"/>
    <mergeCell ref="AS52:BK52"/>
    <mergeCell ref="B49:E49"/>
    <mergeCell ref="F49:M49"/>
    <mergeCell ref="N49:AR49"/>
    <mergeCell ref="AS49:BK49"/>
    <mergeCell ref="B50:E50"/>
    <mergeCell ref="F50:M50"/>
    <mergeCell ref="N50:AR50"/>
    <mergeCell ref="AS50:BK50"/>
    <mergeCell ref="B47:E47"/>
    <mergeCell ref="F47:M47"/>
    <mergeCell ref="N47:AR47"/>
    <mergeCell ref="AS47:BK47"/>
    <mergeCell ref="B48:E48"/>
    <mergeCell ref="F48:M48"/>
    <mergeCell ref="N48:AR48"/>
    <mergeCell ref="AS48:BK48"/>
    <mergeCell ref="B45:E45"/>
    <mergeCell ref="F45:M45"/>
    <mergeCell ref="N45:AR45"/>
    <mergeCell ref="AS45:BK45"/>
    <mergeCell ref="B46:E46"/>
    <mergeCell ref="F46:M46"/>
    <mergeCell ref="N46:AR46"/>
    <mergeCell ref="AS46:BK46"/>
    <mergeCell ref="B43:E43"/>
    <mergeCell ref="F43:M43"/>
    <mergeCell ref="N43:AR43"/>
    <mergeCell ref="AS43:BK43"/>
    <mergeCell ref="B44:E44"/>
    <mergeCell ref="F44:M44"/>
    <mergeCell ref="N44:AR44"/>
    <mergeCell ref="AS44:BK44"/>
    <mergeCell ref="B41:E41"/>
    <mergeCell ref="F41:M41"/>
    <mergeCell ref="N41:AR41"/>
    <mergeCell ref="AS41:BK41"/>
    <mergeCell ref="B42:E42"/>
    <mergeCell ref="F42:M42"/>
    <mergeCell ref="N42:AR42"/>
    <mergeCell ref="AS42:BK42"/>
    <mergeCell ref="B39:E39"/>
    <mergeCell ref="F39:M39"/>
    <mergeCell ref="N39:AR39"/>
    <mergeCell ref="AS39:BK39"/>
    <mergeCell ref="B40:E40"/>
    <mergeCell ref="F40:M40"/>
    <mergeCell ref="N40:AR40"/>
    <mergeCell ref="AS40:BK40"/>
    <mergeCell ref="B37:E37"/>
    <mergeCell ref="F37:M37"/>
    <mergeCell ref="N37:AR37"/>
    <mergeCell ref="AS37:BK37"/>
    <mergeCell ref="B38:E38"/>
    <mergeCell ref="F38:M38"/>
    <mergeCell ref="N38:AR38"/>
    <mergeCell ref="AS38:BK38"/>
    <mergeCell ref="B35:E35"/>
    <mergeCell ref="F35:M35"/>
    <mergeCell ref="N35:AR35"/>
    <mergeCell ref="AS35:BK35"/>
    <mergeCell ref="B36:E36"/>
    <mergeCell ref="F36:M36"/>
    <mergeCell ref="N36:AR36"/>
    <mergeCell ref="AS36:BK36"/>
    <mergeCell ref="B33:E33"/>
    <mergeCell ref="F33:M33"/>
    <mergeCell ref="N33:AR33"/>
    <mergeCell ref="AS33:BK33"/>
    <mergeCell ref="B34:E34"/>
    <mergeCell ref="F34:M34"/>
    <mergeCell ref="N34:AR34"/>
    <mergeCell ref="AS34:BK34"/>
    <mergeCell ref="B31:E31"/>
    <mergeCell ref="F31:M31"/>
    <mergeCell ref="N31:AR31"/>
    <mergeCell ref="AS31:BK31"/>
    <mergeCell ref="B32:E32"/>
    <mergeCell ref="F32:M32"/>
    <mergeCell ref="N32:AR32"/>
    <mergeCell ref="AS32:BK32"/>
    <mergeCell ref="B29:E29"/>
    <mergeCell ref="F29:M29"/>
    <mergeCell ref="N29:AR29"/>
    <mergeCell ref="AS29:BK29"/>
    <mergeCell ref="B30:E30"/>
    <mergeCell ref="F30:M30"/>
    <mergeCell ref="N30:AR30"/>
    <mergeCell ref="AS30:BK30"/>
    <mergeCell ref="B27:E27"/>
    <mergeCell ref="F27:M27"/>
    <mergeCell ref="N27:AR27"/>
    <mergeCell ref="AS27:BK27"/>
    <mergeCell ref="B28:E28"/>
    <mergeCell ref="F28:M28"/>
    <mergeCell ref="N28:AR28"/>
    <mergeCell ref="AS28:BK28"/>
    <mergeCell ref="B25:E25"/>
    <mergeCell ref="F25:M25"/>
    <mergeCell ref="N25:AR25"/>
    <mergeCell ref="AS25:BK25"/>
    <mergeCell ref="B26:E26"/>
    <mergeCell ref="F26:M26"/>
    <mergeCell ref="N26:AR26"/>
    <mergeCell ref="AS26:BK26"/>
    <mergeCell ref="B23:E23"/>
    <mergeCell ref="F23:M23"/>
    <mergeCell ref="N23:AR23"/>
    <mergeCell ref="AS23:BK23"/>
    <mergeCell ref="B24:E24"/>
    <mergeCell ref="F24:M24"/>
    <mergeCell ref="N24:AR24"/>
    <mergeCell ref="AS24:BK24"/>
    <mergeCell ref="B21:E21"/>
    <mergeCell ref="F21:M21"/>
    <mergeCell ref="N21:AR21"/>
    <mergeCell ref="AS21:BK21"/>
    <mergeCell ref="B22:E22"/>
    <mergeCell ref="F22:M22"/>
    <mergeCell ref="N22:AR22"/>
    <mergeCell ref="AS22:BK22"/>
    <mergeCell ref="B19:E19"/>
    <mergeCell ref="F19:M19"/>
    <mergeCell ref="N19:AR19"/>
    <mergeCell ref="AS19:BK19"/>
    <mergeCell ref="B20:E20"/>
    <mergeCell ref="F20:M20"/>
    <mergeCell ref="N20:AR20"/>
    <mergeCell ref="AS20:BK20"/>
    <mergeCell ref="B17:E17"/>
    <mergeCell ref="F17:M17"/>
    <mergeCell ref="N17:AR17"/>
    <mergeCell ref="AS17:BK17"/>
    <mergeCell ref="B18:E18"/>
    <mergeCell ref="F18:M18"/>
    <mergeCell ref="N18:AR18"/>
    <mergeCell ref="AS18:BK18"/>
    <mergeCell ref="B15:E15"/>
    <mergeCell ref="F15:M15"/>
    <mergeCell ref="N15:AR15"/>
    <mergeCell ref="AS15:BK15"/>
    <mergeCell ref="B16:E16"/>
    <mergeCell ref="F16:M16"/>
    <mergeCell ref="N16:AR16"/>
    <mergeCell ref="AS16:BK16"/>
    <mergeCell ref="B13:E13"/>
    <mergeCell ref="F13:M13"/>
    <mergeCell ref="N13:AR13"/>
    <mergeCell ref="AS13:BK13"/>
    <mergeCell ref="B14:E14"/>
    <mergeCell ref="F14:M14"/>
    <mergeCell ref="N14:AR14"/>
    <mergeCell ref="AS14:BK14"/>
    <mergeCell ref="B11:E11"/>
    <mergeCell ref="F11:M11"/>
    <mergeCell ref="N11:AR11"/>
    <mergeCell ref="AS11:BK11"/>
    <mergeCell ref="B12:E12"/>
    <mergeCell ref="F12:M12"/>
    <mergeCell ref="N12:AR12"/>
    <mergeCell ref="AS12:BK12"/>
    <mergeCell ref="B9:E9"/>
    <mergeCell ref="F9:M9"/>
    <mergeCell ref="N9:AR9"/>
    <mergeCell ref="AS9:BK9"/>
    <mergeCell ref="B10:E10"/>
    <mergeCell ref="F10:M10"/>
    <mergeCell ref="N10:AR10"/>
    <mergeCell ref="AS10:BK10"/>
    <mergeCell ref="B7:E7"/>
    <mergeCell ref="F7:M7"/>
    <mergeCell ref="N7:AR7"/>
    <mergeCell ref="AS7:BK7"/>
    <mergeCell ref="B8:E8"/>
    <mergeCell ref="F8:M8"/>
    <mergeCell ref="N8:AR8"/>
    <mergeCell ref="AS8:BK8"/>
    <mergeCell ref="B5:E5"/>
    <mergeCell ref="F5:M5"/>
    <mergeCell ref="N5:AR5"/>
    <mergeCell ref="AS5:BK5"/>
    <mergeCell ref="B6:E6"/>
    <mergeCell ref="F6:M6"/>
    <mergeCell ref="N6:AR6"/>
    <mergeCell ref="AS6:BK6"/>
    <mergeCell ref="B3:E3"/>
    <mergeCell ref="F3:M3"/>
    <mergeCell ref="N3:AR3"/>
    <mergeCell ref="AS3:BK3"/>
    <mergeCell ref="B4:E4"/>
    <mergeCell ref="F4:M4"/>
    <mergeCell ref="N4:AR4"/>
    <mergeCell ref="AS4:BK4"/>
    <mergeCell ref="B1:E1"/>
    <mergeCell ref="F1:M1"/>
    <mergeCell ref="N1:AR1"/>
    <mergeCell ref="AS1:BK1"/>
    <mergeCell ref="B2:E2"/>
    <mergeCell ref="F2:M2"/>
    <mergeCell ref="N2:AR2"/>
    <mergeCell ref="AS2:B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workbookViewId="0">
      <selection sqref="A1:BK16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  <col min="63" max="63" width="0" hidden="1" customWidth="1"/>
  </cols>
  <sheetData>
    <row r="1" spans="1:63" x14ac:dyDescent="0.25">
      <c r="A1" s="851" t="s">
        <v>1596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3" t="s">
        <v>1597</v>
      </c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3"/>
      <c r="AM1" s="853"/>
      <c r="AN1" s="853"/>
      <c r="AO1" s="853"/>
      <c r="AP1" s="853" t="s">
        <v>1598</v>
      </c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</row>
    <row r="2" spans="1:63" x14ac:dyDescent="0.25">
      <c r="A2" s="851" t="s">
        <v>1596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46" t="s">
        <v>1599</v>
      </c>
      <c r="V2" s="846"/>
      <c r="W2" s="846"/>
      <c r="X2" s="846"/>
      <c r="Y2" s="846"/>
      <c r="Z2" s="846"/>
      <c r="AA2" s="846"/>
      <c r="AB2" s="846"/>
      <c r="AC2" s="846"/>
      <c r="AD2" s="846"/>
      <c r="AE2" s="846" t="s">
        <v>1600</v>
      </c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846" t="s">
        <v>1599</v>
      </c>
      <c r="AQ2" s="846"/>
      <c r="AR2" s="846"/>
      <c r="AS2" s="846"/>
      <c r="AT2" s="846"/>
      <c r="AU2" s="846"/>
      <c r="AV2" s="846" t="s">
        <v>1601</v>
      </c>
      <c r="AW2" s="846"/>
      <c r="AX2" s="846"/>
      <c r="AY2" s="846"/>
      <c r="AZ2" s="846"/>
      <c r="BA2" s="846"/>
      <c r="BB2" s="846"/>
      <c r="BC2" s="846"/>
      <c r="BD2" s="846"/>
      <c r="BE2" s="846"/>
      <c r="BF2" s="846"/>
      <c r="BG2" s="846" t="s">
        <v>1600</v>
      </c>
      <c r="BH2" s="846"/>
      <c r="BI2" s="846"/>
      <c r="BJ2" s="846"/>
      <c r="BK2" s="846"/>
    </row>
    <row r="3" spans="1:63" x14ac:dyDescent="0.25">
      <c r="A3" s="849" t="s">
        <v>1602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 t="s">
        <v>1603</v>
      </c>
      <c r="V3" s="849"/>
      <c r="W3" s="849"/>
      <c r="X3" s="849"/>
      <c r="Y3" s="849"/>
      <c r="Z3" s="849"/>
      <c r="AA3" s="849"/>
      <c r="AB3" s="849"/>
      <c r="AC3" s="849"/>
      <c r="AD3" s="849"/>
      <c r="AE3" s="849" t="s">
        <v>1604</v>
      </c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60" t="s">
        <v>1519</v>
      </c>
      <c r="AQ3" s="860"/>
      <c r="AR3" s="860"/>
      <c r="AS3" s="860"/>
      <c r="AT3" s="860"/>
      <c r="AU3" s="860"/>
      <c r="AV3" s="857">
        <v>5</v>
      </c>
      <c r="AW3" s="857"/>
      <c r="AX3" s="857"/>
      <c r="AY3" s="857"/>
      <c r="AZ3" s="857"/>
      <c r="BA3" s="857"/>
      <c r="BB3" s="857"/>
      <c r="BC3" s="857"/>
      <c r="BD3" s="857"/>
      <c r="BE3" s="857"/>
      <c r="BF3" s="857"/>
      <c r="BG3" s="849" t="s">
        <v>1605</v>
      </c>
      <c r="BH3" s="849"/>
      <c r="BI3" s="849"/>
      <c r="BJ3" s="849"/>
      <c r="BK3" s="849"/>
    </row>
    <row r="4" spans="1:63" x14ac:dyDescent="0.25">
      <c r="A4" s="849" t="s">
        <v>1602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49" t="s">
        <v>1603</v>
      </c>
      <c r="V4" s="852"/>
      <c r="W4" s="852"/>
      <c r="X4" s="852"/>
      <c r="Y4" s="852"/>
      <c r="Z4" s="852"/>
      <c r="AA4" s="852"/>
      <c r="AB4" s="852"/>
      <c r="AC4" s="852"/>
      <c r="AD4" s="852"/>
      <c r="AE4" s="849" t="s">
        <v>1604</v>
      </c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67" t="s">
        <v>1514</v>
      </c>
      <c r="AQ4" s="867"/>
      <c r="AR4" s="867"/>
      <c r="AS4" s="867"/>
      <c r="AT4" s="867"/>
      <c r="AU4" s="867"/>
      <c r="AV4" s="857">
        <v>2</v>
      </c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48" t="s">
        <v>1606</v>
      </c>
      <c r="BH4" s="848"/>
      <c r="BI4" s="848"/>
      <c r="BJ4" s="848"/>
      <c r="BK4" s="848"/>
    </row>
    <row r="5" spans="1:63" x14ac:dyDescent="0.25">
      <c r="A5" s="849" t="s">
        <v>1602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49" t="s">
        <v>1603</v>
      </c>
      <c r="V5" s="852"/>
      <c r="W5" s="852"/>
      <c r="X5" s="852"/>
      <c r="Y5" s="852"/>
      <c r="Z5" s="852"/>
      <c r="AA5" s="852"/>
      <c r="AB5" s="852"/>
      <c r="AC5" s="852"/>
      <c r="AD5" s="852"/>
      <c r="AE5" s="849" t="s">
        <v>1604</v>
      </c>
      <c r="AF5" s="852"/>
      <c r="AG5" s="852"/>
      <c r="AH5" s="852"/>
      <c r="AI5" s="852"/>
      <c r="AJ5" s="852"/>
      <c r="AK5" s="852"/>
      <c r="AL5" s="852"/>
      <c r="AM5" s="852"/>
      <c r="AN5" s="852"/>
      <c r="AO5" s="852"/>
      <c r="AP5" s="867" t="s">
        <v>1528</v>
      </c>
      <c r="AQ5" s="867"/>
      <c r="AR5" s="867"/>
      <c r="AS5" s="867"/>
      <c r="AT5" s="867"/>
      <c r="AU5" s="867"/>
      <c r="AV5" s="857">
        <v>2</v>
      </c>
      <c r="AW5" s="857"/>
      <c r="AX5" s="857"/>
      <c r="AY5" s="857"/>
      <c r="AZ5" s="857"/>
      <c r="BA5" s="857"/>
      <c r="BB5" s="857"/>
      <c r="BC5" s="857"/>
      <c r="BD5" s="857"/>
      <c r="BE5" s="857"/>
      <c r="BF5" s="857"/>
      <c r="BG5" s="848" t="s">
        <v>1607</v>
      </c>
      <c r="BH5" s="848"/>
      <c r="BI5" s="848"/>
      <c r="BJ5" s="848"/>
      <c r="BK5" s="848"/>
    </row>
    <row r="6" spans="1:63" x14ac:dyDescent="0.25">
      <c r="A6" s="849" t="s">
        <v>1608</v>
      </c>
      <c r="B6" s="849"/>
      <c r="C6" s="849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49" t="s">
        <v>1609</v>
      </c>
      <c r="V6" s="849"/>
      <c r="W6" s="849"/>
      <c r="X6" s="849"/>
      <c r="Y6" s="849"/>
      <c r="Z6" s="849"/>
      <c r="AA6" s="849"/>
      <c r="AB6" s="849"/>
      <c r="AC6" s="849"/>
      <c r="AD6" s="849"/>
      <c r="AE6" s="849" t="s">
        <v>1610</v>
      </c>
      <c r="AF6" s="849"/>
      <c r="AG6" s="849"/>
      <c r="AH6" s="849"/>
      <c r="AI6" s="849"/>
      <c r="AJ6" s="849"/>
      <c r="AK6" s="849"/>
      <c r="AL6" s="849"/>
      <c r="AM6" s="849"/>
      <c r="AN6" s="849"/>
      <c r="AO6" s="849"/>
      <c r="AP6" s="860" t="s">
        <v>1519</v>
      </c>
      <c r="AQ6" s="860"/>
      <c r="AR6" s="860"/>
      <c r="AS6" s="860"/>
      <c r="AT6" s="860"/>
      <c r="AU6" s="860"/>
      <c r="AV6" s="857">
        <v>10</v>
      </c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49" t="s">
        <v>1611</v>
      </c>
      <c r="BH6" s="849"/>
      <c r="BI6" s="849"/>
      <c r="BJ6" s="849"/>
      <c r="BK6" s="849"/>
    </row>
    <row r="7" spans="1:63" x14ac:dyDescent="0.25">
      <c r="A7" s="849" t="s">
        <v>1608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52"/>
      <c r="T7" s="852"/>
      <c r="U7" s="849" t="s">
        <v>1609</v>
      </c>
      <c r="V7" s="852"/>
      <c r="W7" s="852"/>
      <c r="X7" s="852"/>
      <c r="Y7" s="852"/>
      <c r="Z7" s="852"/>
      <c r="AA7" s="852"/>
      <c r="AB7" s="852"/>
      <c r="AC7" s="852"/>
      <c r="AD7" s="852"/>
      <c r="AE7" s="849" t="s">
        <v>1610</v>
      </c>
      <c r="AF7" s="852"/>
      <c r="AG7" s="852"/>
      <c r="AH7" s="852"/>
      <c r="AI7" s="852"/>
      <c r="AJ7" s="852"/>
      <c r="AK7" s="852"/>
      <c r="AL7" s="852"/>
      <c r="AM7" s="852"/>
      <c r="AN7" s="852"/>
      <c r="AO7" s="852"/>
      <c r="AP7" s="867" t="s">
        <v>1514</v>
      </c>
      <c r="AQ7" s="867"/>
      <c r="AR7" s="867"/>
      <c r="AS7" s="867"/>
      <c r="AT7" s="867"/>
      <c r="AU7" s="867"/>
      <c r="AV7" s="857">
        <v>23</v>
      </c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48" t="s">
        <v>1612</v>
      </c>
      <c r="BH7" s="848"/>
      <c r="BI7" s="848"/>
      <c r="BJ7" s="848"/>
      <c r="BK7" s="848"/>
    </row>
    <row r="8" spans="1:63" x14ac:dyDescent="0.25">
      <c r="A8" s="849" t="s">
        <v>1613</v>
      </c>
      <c r="B8" s="849"/>
      <c r="C8" s="849"/>
      <c r="D8" s="849"/>
      <c r="E8" s="849"/>
      <c r="F8" s="849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849"/>
      <c r="U8" s="849" t="s">
        <v>1614</v>
      </c>
      <c r="V8" s="849"/>
      <c r="W8" s="849"/>
      <c r="X8" s="849"/>
      <c r="Y8" s="849"/>
      <c r="Z8" s="849"/>
      <c r="AA8" s="849"/>
      <c r="AB8" s="849"/>
      <c r="AC8" s="849"/>
      <c r="AD8" s="849"/>
      <c r="AE8" s="849" t="s">
        <v>1615</v>
      </c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60" t="s">
        <v>1524</v>
      </c>
      <c r="AQ8" s="860"/>
      <c r="AR8" s="860"/>
      <c r="AS8" s="860"/>
      <c r="AT8" s="860"/>
      <c r="AU8" s="860"/>
      <c r="AV8" s="857">
        <v>12</v>
      </c>
      <c r="AW8" s="857"/>
      <c r="AX8" s="857"/>
      <c r="AY8" s="857"/>
      <c r="AZ8" s="857"/>
      <c r="BA8" s="857"/>
      <c r="BB8" s="857"/>
      <c r="BC8" s="857"/>
      <c r="BD8" s="857"/>
      <c r="BE8" s="857"/>
      <c r="BF8" s="857"/>
      <c r="BG8" s="848" t="s">
        <v>1525</v>
      </c>
      <c r="BH8" s="848"/>
      <c r="BI8" s="848"/>
      <c r="BJ8" s="848"/>
      <c r="BK8" s="848"/>
    </row>
    <row r="9" spans="1:63" x14ac:dyDescent="0.25">
      <c r="A9" s="849" t="s">
        <v>1613</v>
      </c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49" t="s">
        <v>1614</v>
      </c>
      <c r="V9" s="852"/>
      <c r="W9" s="852"/>
      <c r="X9" s="852"/>
      <c r="Y9" s="852"/>
      <c r="Z9" s="852"/>
      <c r="AA9" s="852"/>
      <c r="AB9" s="852"/>
      <c r="AC9" s="852"/>
      <c r="AD9" s="852"/>
      <c r="AE9" s="849" t="s">
        <v>1615</v>
      </c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67" t="s">
        <v>1528</v>
      </c>
      <c r="AQ9" s="867"/>
      <c r="AR9" s="867"/>
      <c r="AS9" s="867"/>
      <c r="AT9" s="867"/>
      <c r="AU9" s="867"/>
      <c r="AV9" s="857">
        <v>8</v>
      </c>
      <c r="AW9" s="857"/>
      <c r="AX9" s="857"/>
      <c r="AY9" s="857"/>
      <c r="AZ9" s="857"/>
      <c r="BA9" s="857"/>
      <c r="BB9" s="857"/>
      <c r="BC9" s="857"/>
      <c r="BD9" s="857"/>
      <c r="BE9" s="857"/>
      <c r="BF9" s="857"/>
      <c r="BG9" s="849" t="s">
        <v>1616</v>
      </c>
      <c r="BH9" s="849"/>
      <c r="BI9" s="849"/>
      <c r="BJ9" s="849"/>
      <c r="BK9" s="849"/>
    </row>
    <row r="10" spans="1:63" x14ac:dyDescent="0.25">
      <c r="A10" s="849" t="s">
        <v>1613</v>
      </c>
      <c r="B10" s="852"/>
      <c r="C10" s="852"/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49" t="s">
        <v>1614</v>
      </c>
      <c r="V10" s="852"/>
      <c r="W10" s="852"/>
      <c r="X10" s="852"/>
      <c r="Y10" s="852"/>
      <c r="Z10" s="852"/>
      <c r="AA10" s="852"/>
      <c r="AB10" s="852"/>
      <c r="AC10" s="852"/>
      <c r="AD10" s="852"/>
      <c r="AE10" s="849" t="s">
        <v>1615</v>
      </c>
      <c r="AF10" s="852"/>
      <c r="AG10" s="852"/>
      <c r="AH10" s="852"/>
      <c r="AI10" s="852"/>
      <c r="AJ10" s="852"/>
      <c r="AK10" s="852"/>
      <c r="AL10" s="852"/>
      <c r="AM10" s="852"/>
      <c r="AN10" s="852"/>
      <c r="AO10" s="852"/>
      <c r="AP10" s="860" t="s">
        <v>1540</v>
      </c>
      <c r="AQ10" s="860"/>
      <c r="AR10" s="860"/>
      <c r="AS10" s="860"/>
      <c r="AT10" s="860"/>
      <c r="AU10" s="860"/>
      <c r="AV10" s="857">
        <v>1</v>
      </c>
      <c r="AW10" s="857"/>
      <c r="AX10" s="857"/>
      <c r="AY10" s="857"/>
      <c r="AZ10" s="857"/>
      <c r="BA10" s="857"/>
      <c r="BB10" s="857"/>
      <c r="BC10" s="857"/>
      <c r="BD10" s="857"/>
      <c r="BE10" s="857"/>
      <c r="BF10" s="857"/>
      <c r="BG10" s="848" t="s">
        <v>1541</v>
      </c>
      <c r="BH10" s="848"/>
      <c r="BI10" s="848"/>
      <c r="BJ10" s="848"/>
      <c r="BK10" s="848"/>
    </row>
    <row r="11" spans="1:63" x14ac:dyDescent="0.25">
      <c r="A11" s="848" t="s">
        <v>1617</v>
      </c>
      <c r="B11" s="848"/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55" t="s">
        <v>1618</v>
      </c>
      <c r="V11" s="855"/>
      <c r="W11" s="855"/>
      <c r="X11" s="855"/>
      <c r="Y11" s="855"/>
      <c r="Z11" s="855"/>
      <c r="AA11" s="855"/>
      <c r="AB11" s="855"/>
      <c r="AC11" s="855"/>
      <c r="AD11" s="855"/>
      <c r="AE11" s="857" t="s">
        <v>1618</v>
      </c>
      <c r="AF11" s="857"/>
      <c r="AG11" s="857"/>
      <c r="AH11" s="857"/>
      <c r="AI11" s="857"/>
      <c r="AJ11" s="857"/>
      <c r="AK11" s="857"/>
      <c r="AL11" s="857"/>
      <c r="AM11" s="857"/>
      <c r="AN11" s="857"/>
      <c r="AO11" s="857"/>
      <c r="AP11" s="867" t="s">
        <v>1618</v>
      </c>
      <c r="AQ11" s="867"/>
      <c r="AR11" s="867"/>
      <c r="AS11" s="867"/>
      <c r="AT11" s="867"/>
      <c r="AU11" s="867"/>
      <c r="AV11" s="855" t="s">
        <v>1618</v>
      </c>
      <c r="AW11" s="855"/>
      <c r="AX11" s="855"/>
      <c r="AY11" s="855"/>
      <c r="AZ11" s="855"/>
      <c r="BA11" s="855"/>
      <c r="BB11" s="855"/>
      <c r="BC11" s="855"/>
      <c r="BD11" s="855"/>
      <c r="BE11" s="855"/>
      <c r="BF11" s="855"/>
      <c r="BG11" s="857" t="s">
        <v>1618</v>
      </c>
      <c r="BH11" s="857"/>
      <c r="BI11" s="857"/>
      <c r="BJ11" s="857"/>
      <c r="BK11" s="857"/>
    </row>
    <row r="12" spans="1:63" x14ac:dyDescent="0.25">
      <c r="A12" s="848" t="s">
        <v>1619</v>
      </c>
      <c r="B12" s="848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55">
        <v>11</v>
      </c>
      <c r="V12" s="855"/>
      <c r="W12" s="855"/>
      <c r="X12" s="855"/>
      <c r="Y12" s="855"/>
      <c r="Z12" s="855"/>
      <c r="AA12" s="855"/>
      <c r="AB12" s="855"/>
      <c r="AC12" s="855"/>
      <c r="AD12" s="855"/>
      <c r="AE12" s="848" t="s">
        <v>1620</v>
      </c>
      <c r="AF12" s="848"/>
      <c r="AG12" s="848"/>
      <c r="AH12" s="848"/>
      <c r="AI12" s="848"/>
      <c r="AJ12" s="848"/>
      <c r="AK12" s="848"/>
      <c r="AL12" s="848"/>
      <c r="AM12" s="848"/>
      <c r="AN12" s="848"/>
      <c r="AO12" s="848"/>
      <c r="AP12" s="860" t="s">
        <v>1519</v>
      </c>
      <c r="AQ12" s="860"/>
      <c r="AR12" s="860"/>
      <c r="AS12" s="860"/>
      <c r="AT12" s="860"/>
      <c r="AU12" s="860"/>
      <c r="AV12" s="857">
        <v>11</v>
      </c>
      <c r="AW12" s="857"/>
      <c r="AX12" s="857"/>
      <c r="AY12" s="857"/>
      <c r="AZ12" s="857"/>
      <c r="BA12" s="857"/>
      <c r="BB12" s="857"/>
      <c r="BC12" s="857"/>
      <c r="BD12" s="857"/>
      <c r="BE12" s="857"/>
      <c r="BF12" s="857"/>
      <c r="BG12" s="849" t="s">
        <v>1621</v>
      </c>
      <c r="BH12" s="849"/>
      <c r="BI12" s="849"/>
      <c r="BJ12" s="849"/>
      <c r="BK12" s="849"/>
    </row>
    <row r="13" spans="1:63" x14ac:dyDescent="0.25">
      <c r="A13" s="848" t="s">
        <v>1622</v>
      </c>
      <c r="B13" s="848"/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55">
        <v>6</v>
      </c>
      <c r="V13" s="855"/>
      <c r="W13" s="855"/>
      <c r="X13" s="855"/>
      <c r="Y13" s="855"/>
      <c r="Z13" s="855"/>
      <c r="AA13" s="855"/>
      <c r="AB13" s="855"/>
      <c r="AC13" s="855"/>
      <c r="AD13" s="855"/>
      <c r="AE13" s="848" t="s">
        <v>1534</v>
      </c>
      <c r="AF13" s="848"/>
      <c r="AG13" s="848"/>
      <c r="AH13" s="848"/>
      <c r="AI13" s="848"/>
      <c r="AJ13" s="848"/>
      <c r="AK13" s="848"/>
      <c r="AL13" s="848"/>
      <c r="AM13" s="848"/>
      <c r="AN13" s="848"/>
      <c r="AO13" s="848"/>
      <c r="AP13" s="860" t="s">
        <v>1533</v>
      </c>
      <c r="AQ13" s="860"/>
      <c r="AR13" s="860"/>
      <c r="AS13" s="860"/>
      <c r="AT13" s="860"/>
      <c r="AU13" s="860"/>
      <c r="AV13" s="857">
        <v>6</v>
      </c>
      <c r="AW13" s="857"/>
      <c r="AX13" s="857"/>
      <c r="AY13" s="857"/>
      <c r="AZ13" s="857"/>
      <c r="BA13" s="857"/>
      <c r="BB13" s="857"/>
      <c r="BC13" s="857"/>
      <c r="BD13" s="857"/>
      <c r="BE13" s="857"/>
      <c r="BF13" s="857"/>
      <c r="BG13" s="849" t="s">
        <v>1623</v>
      </c>
      <c r="BH13" s="849"/>
      <c r="BI13" s="849"/>
      <c r="BJ13" s="849"/>
      <c r="BK13" s="849"/>
    </row>
    <row r="14" spans="1:63" x14ac:dyDescent="0.25">
      <c r="A14" s="848" t="s">
        <v>1624</v>
      </c>
      <c r="B14" s="848"/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55">
        <v>1</v>
      </c>
      <c r="V14" s="855"/>
      <c r="W14" s="855"/>
      <c r="X14" s="855"/>
      <c r="Y14" s="855"/>
      <c r="Z14" s="855"/>
      <c r="AA14" s="855"/>
      <c r="AB14" s="855"/>
      <c r="AC14" s="855"/>
      <c r="AD14" s="855"/>
      <c r="AE14" s="848" t="s">
        <v>1538</v>
      </c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60" t="s">
        <v>1537</v>
      </c>
      <c r="AQ14" s="860"/>
      <c r="AR14" s="860"/>
      <c r="AS14" s="860"/>
      <c r="AT14" s="860"/>
      <c r="AU14" s="860"/>
      <c r="AV14" s="857">
        <v>1</v>
      </c>
      <c r="AW14" s="857"/>
      <c r="AX14" s="857"/>
      <c r="AY14" s="857"/>
      <c r="AZ14" s="857"/>
      <c r="BA14" s="857"/>
      <c r="BB14" s="857"/>
      <c r="BC14" s="857"/>
      <c r="BD14" s="857"/>
      <c r="BE14" s="857"/>
      <c r="BF14" s="857"/>
      <c r="BG14" s="849" t="s">
        <v>1625</v>
      </c>
      <c r="BH14" s="849"/>
      <c r="BI14" s="849"/>
      <c r="BJ14" s="849"/>
      <c r="BK14" s="849"/>
    </row>
    <row r="15" spans="1:63" x14ac:dyDescent="0.25">
      <c r="A15" s="848" t="s">
        <v>1626</v>
      </c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55">
        <v>9</v>
      </c>
      <c r="V15" s="855"/>
      <c r="W15" s="855"/>
      <c r="X15" s="855"/>
      <c r="Y15" s="855"/>
      <c r="Z15" s="855"/>
      <c r="AA15" s="855"/>
      <c r="AB15" s="855"/>
      <c r="AC15" s="855"/>
      <c r="AD15" s="855"/>
      <c r="AE15" s="848" t="s">
        <v>1627</v>
      </c>
      <c r="AF15" s="848"/>
      <c r="AG15" s="848"/>
      <c r="AH15" s="848"/>
      <c r="AI15" s="848"/>
      <c r="AJ15" s="848"/>
      <c r="AK15" s="848"/>
      <c r="AL15" s="848"/>
      <c r="AM15" s="848"/>
      <c r="AN15" s="848"/>
      <c r="AO15" s="848"/>
      <c r="AP15" s="860" t="s">
        <v>1519</v>
      </c>
      <c r="AQ15" s="860"/>
      <c r="AR15" s="860"/>
      <c r="AS15" s="860"/>
      <c r="AT15" s="860"/>
      <c r="AU15" s="860"/>
      <c r="AV15" s="857">
        <v>9</v>
      </c>
      <c r="AW15" s="857"/>
      <c r="AX15" s="857"/>
      <c r="AY15" s="857"/>
      <c r="AZ15" s="857"/>
      <c r="BA15" s="857"/>
      <c r="BB15" s="857"/>
      <c r="BC15" s="857"/>
      <c r="BD15" s="857"/>
      <c r="BE15" s="857"/>
      <c r="BF15" s="857"/>
      <c r="BG15" s="849" t="s">
        <v>1628</v>
      </c>
      <c r="BH15" s="849"/>
      <c r="BI15" s="849"/>
      <c r="BJ15" s="849"/>
      <c r="BK15" s="849"/>
    </row>
    <row r="16" spans="1:63" x14ac:dyDescent="0.25">
      <c r="A16" s="847" t="s">
        <v>348</v>
      </c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>
        <v>90</v>
      </c>
      <c r="V16" s="847"/>
      <c r="W16" s="847"/>
      <c r="X16" s="847"/>
      <c r="Y16" s="847"/>
      <c r="Z16" s="847"/>
      <c r="AA16" s="847"/>
      <c r="AB16" s="847"/>
      <c r="AC16" s="847"/>
      <c r="AD16" s="847"/>
      <c r="AE16" s="846" t="s">
        <v>1550</v>
      </c>
      <c r="AF16" s="846"/>
      <c r="AG16" s="846"/>
      <c r="AH16" s="846"/>
      <c r="AI16" s="846"/>
      <c r="AJ16" s="846"/>
      <c r="AK16" s="846"/>
      <c r="AL16" s="846"/>
      <c r="AM16" s="846"/>
      <c r="AN16" s="846"/>
      <c r="AO16" s="846"/>
      <c r="AP16" s="858"/>
      <c r="AQ16" s="858"/>
      <c r="AR16" s="858"/>
      <c r="AS16" s="858"/>
      <c r="AT16" s="858"/>
      <c r="AU16" s="858"/>
      <c r="AV16" s="858"/>
      <c r="AW16" s="858"/>
      <c r="AX16" s="858"/>
      <c r="AY16" s="858"/>
      <c r="AZ16" s="858"/>
      <c r="BA16" s="858"/>
      <c r="BB16" s="858"/>
      <c r="BC16" s="858"/>
      <c r="BD16" s="858"/>
      <c r="BE16" s="858"/>
      <c r="BF16" s="858"/>
      <c r="BG16" s="851" t="s">
        <v>1629</v>
      </c>
      <c r="BH16" s="851"/>
      <c r="BI16" s="851"/>
      <c r="BJ16" s="851"/>
      <c r="BK16" s="851"/>
    </row>
  </sheetData>
  <mergeCells count="77">
    <mergeCell ref="BG16:BK16"/>
    <mergeCell ref="A15:T15"/>
    <mergeCell ref="U15:AD15"/>
    <mergeCell ref="AE15:AO15"/>
    <mergeCell ref="AP15:AU15"/>
    <mergeCell ref="AV15:BF15"/>
    <mergeCell ref="BG15:BK15"/>
    <mergeCell ref="A16:T16"/>
    <mergeCell ref="U16:AD16"/>
    <mergeCell ref="AE16:AO16"/>
    <mergeCell ref="AP16:AU16"/>
    <mergeCell ref="AV16:BF16"/>
    <mergeCell ref="BG14:BK14"/>
    <mergeCell ref="A13:T13"/>
    <mergeCell ref="U13:AD13"/>
    <mergeCell ref="AE13:AO13"/>
    <mergeCell ref="AP13:AU13"/>
    <mergeCell ref="AV13:BF13"/>
    <mergeCell ref="BG13:BK13"/>
    <mergeCell ref="A14:T14"/>
    <mergeCell ref="U14:AD14"/>
    <mergeCell ref="AE14:AO14"/>
    <mergeCell ref="AP14:AU14"/>
    <mergeCell ref="AV14:BF14"/>
    <mergeCell ref="A12:T12"/>
    <mergeCell ref="U12:AD12"/>
    <mergeCell ref="AE12:AO12"/>
    <mergeCell ref="AP12:AU12"/>
    <mergeCell ref="AV12:BF12"/>
    <mergeCell ref="A11:T11"/>
    <mergeCell ref="U11:AD11"/>
    <mergeCell ref="AE11:AO11"/>
    <mergeCell ref="AP11:AU11"/>
    <mergeCell ref="AV11:BF11"/>
    <mergeCell ref="BG8:BK8"/>
    <mergeCell ref="AP9:AU9"/>
    <mergeCell ref="AV9:BF9"/>
    <mergeCell ref="BG9:BK9"/>
    <mergeCell ref="BG12:BK12"/>
    <mergeCell ref="AP10:AU10"/>
    <mergeCell ref="AV10:BF10"/>
    <mergeCell ref="BG10:BK10"/>
    <mergeCell ref="BG11:BK11"/>
    <mergeCell ref="A8:T10"/>
    <mergeCell ref="U8:AD10"/>
    <mergeCell ref="AE8:AO10"/>
    <mergeCell ref="AP8:AU8"/>
    <mergeCell ref="AV8:BF8"/>
    <mergeCell ref="BG6:BK6"/>
    <mergeCell ref="AP7:AU7"/>
    <mergeCell ref="AV7:BF7"/>
    <mergeCell ref="A3:T5"/>
    <mergeCell ref="U3:AD5"/>
    <mergeCell ref="AE3:AO5"/>
    <mergeCell ref="AP3:AU3"/>
    <mergeCell ref="AV3:BF3"/>
    <mergeCell ref="BG3:BK3"/>
    <mergeCell ref="BG7:BK7"/>
    <mergeCell ref="A6:T7"/>
    <mergeCell ref="U6:AD7"/>
    <mergeCell ref="AE6:AO7"/>
    <mergeCell ref="AP6:AU6"/>
    <mergeCell ref="AV6:BF6"/>
    <mergeCell ref="AP4:AU4"/>
    <mergeCell ref="AV4:BF4"/>
    <mergeCell ref="BG4:BK4"/>
    <mergeCell ref="AP5:AU5"/>
    <mergeCell ref="A1:T2"/>
    <mergeCell ref="U1:AO1"/>
    <mergeCell ref="AP1:BK1"/>
    <mergeCell ref="U2:AD2"/>
    <mergeCell ref="AE2:AO2"/>
    <mergeCell ref="AP2:AU2"/>
    <mergeCell ref="AV2:BF2"/>
    <mergeCell ref="BG2:BK2"/>
    <mergeCell ref="AV5:BF5"/>
    <mergeCell ref="BG5:B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workbookViewId="0">
      <selection sqref="A1:K2"/>
    </sheetView>
  </sheetViews>
  <sheetFormatPr baseColWidth="10" defaultRowHeight="15" x14ac:dyDescent="0.25"/>
  <cols>
    <col min="1" max="1" width="5.140625" customWidth="1"/>
    <col min="2" max="2" width="1" customWidth="1"/>
    <col min="3" max="3" width="0.42578125" customWidth="1"/>
    <col min="4" max="4" width="2.7109375" customWidth="1"/>
    <col min="5" max="5" width="3.5703125" customWidth="1"/>
    <col min="6" max="6" width="1.140625" customWidth="1"/>
    <col min="7" max="7" width="0.42578125" customWidth="1"/>
    <col min="8" max="8" width="1" customWidth="1"/>
    <col min="9" max="9" width="2.7109375" customWidth="1"/>
    <col min="10" max="10" width="0.5703125" customWidth="1"/>
    <col min="11" max="11" width="0.140625" customWidth="1"/>
    <col min="12" max="12" width="1.5703125" customWidth="1"/>
    <col min="13" max="13" width="1.7109375" customWidth="1"/>
    <col min="14" max="14" width="3.42578125" customWidth="1"/>
    <col min="15" max="15" width="3.5703125" customWidth="1"/>
    <col min="16" max="16" width="1.28515625" customWidth="1"/>
    <col min="17" max="17" width="1.7109375" customWidth="1"/>
    <col min="18" max="18" width="5.5703125" customWidth="1"/>
    <col min="19" max="19" width="0.42578125" customWidth="1"/>
    <col min="20" max="20" width="1.5703125" customWidth="1"/>
    <col min="21" max="21" width="1" customWidth="1"/>
    <col min="22" max="22" width="0.7109375" customWidth="1"/>
    <col min="23" max="23" width="0.5703125" customWidth="1"/>
    <col min="24" max="24" width="0" hidden="1" customWidth="1"/>
    <col min="25" max="25" width="0.140625" customWidth="1"/>
    <col min="26" max="26" width="2.7109375" customWidth="1"/>
    <col min="27" max="28" width="0.5703125" customWidth="1"/>
    <col min="29" max="29" width="0.7109375" customWidth="1"/>
    <col min="30" max="30" width="1.85546875" customWidth="1"/>
    <col min="31" max="31" width="4.5703125" customWidth="1"/>
    <col min="32" max="32" width="0.5703125" customWidth="1"/>
    <col min="33" max="33" width="1.140625" customWidth="1"/>
    <col min="34" max="34" width="0.7109375" customWidth="1"/>
    <col min="35" max="35" width="0.5703125" customWidth="1"/>
    <col min="36" max="36" width="0.140625" customWidth="1"/>
    <col min="37" max="37" width="0" hidden="1" customWidth="1"/>
    <col min="38" max="38" width="0.5703125" customWidth="1"/>
    <col min="39" max="39" width="1.85546875" customWidth="1"/>
    <col min="40" max="40" width="0" hidden="1" customWidth="1"/>
    <col min="41" max="41" width="1" customWidth="1"/>
    <col min="42" max="42" width="2.28515625" customWidth="1"/>
    <col min="43" max="43" width="1.85546875" customWidth="1"/>
    <col min="44" max="44" width="4.42578125" customWidth="1"/>
    <col min="45" max="45" width="0.140625" customWidth="1"/>
    <col min="46" max="46" width="0.42578125" customWidth="1"/>
    <col min="47" max="47" width="0.140625" customWidth="1"/>
    <col min="48" max="48" width="0.5703125" customWidth="1"/>
    <col min="49" max="49" width="0.7109375" customWidth="1"/>
    <col min="50" max="50" width="0" hidden="1" customWidth="1"/>
    <col min="51" max="51" width="0.7109375" customWidth="1"/>
    <col min="52" max="52" width="0.42578125" customWidth="1"/>
    <col min="53" max="53" width="0.7109375" customWidth="1"/>
    <col min="54" max="54" width="0.42578125" customWidth="1"/>
    <col min="55" max="55" width="3" customWidth="1"/>
    <col min="56" max="56" width="0.140625" customWidth="1"/>
    <col min="57" max="57" width="0.42578125" customWidth="1"/>
    <col min="58" max="58" width="0.140625" customWidth="1"/>
    <col min="59" max="59" width="0.7109375" customWidth="1"/>
    <col min="60" max="60" width="2.42578125" customWidth="1"/>
    <col min="61" max="61" width="7.42578125" customWidth="1"/>
    <col min="62" max="62" width="0.140625" customWidth="1"/>
  </cols>
  <sheetData>
    <row r="1" spans="1:62" x14ac:dyDescent="0.25">
      <c r="A1" s="851" t="s">
        <v>1559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68" t="s">
        <v>1560</v>
      </c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8"/>
      <c r="AJ1" s="868"/>
      <c r="AK1" s="851" t="s">
        <v>1561</v>
      </c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/>
      <c r="AY1" s="851" t="s">
        <v>1562</v>
      </c>
      <c r="AZ1" s="851"/>
      <c r="BA1" s="851"/>
      <c r="BB1" s="851"/>
      <c r="BC1" s="851"/>
      <c r="BD1" s="851"/>
      <c r="BE1" s="851"/>
      <c r="BF1" s="851"/>
      <c r="BG1" s="851"/>
      <c r="BH1" s="851"/>
      <c r="BI1" s="851"/>
      <c r="BJ1" s="851"/>
    </row>
    <row r="2" spans="1:62" x14ac:dyDescent="0.25">
      <c r="A2" s="851" t="s">
        <v>1559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70" t="s">
        <v>1563</v>
      </c>
      <c r="M2" s="870"/>
      <c r="N2" s="870"/>
      <c r="O2" s="870"/>
      <c r="P2" s="870"/>
      <c r="Q2" s="870"/>
      <c r="R2" s="870"/>
      <c r="S2" s="870"/>
      <c r="T2" s="870"/>
      <c r="U2" s="870"/>
      <c r="V2" s="870"/>
      <c r="W2" s="870"/>
      <c r="X2" s="870"/>
      <c r="Y2" s="871" t="s">
        <v>1564</v>
      </c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51" t="s">
        <v>1561</v>
      </c>
      <c r="AL2" s="852"/>
      <c r="AM2" s="852"/>
      <c r="AN2" s="852"/>
      <c r="AO2" s="852"/>
      <c r="AP2" s="852"/>
      <c r="AQ2" s="852"/>
      <c r="AR2" s="852"/>
      <c r="AS2" s="852"/>
      <c r="AT2" s="852"/>
      <c r="AU2" s="852"/>
      <c r="AV2" s="852"/>
      <c r="AW2" s="852"/>
      <c r="AX2" s="852"/>
      <c r="AY2" s="851" t="s">
        <v>1562</v>
      </c>
      <c r="AZ2" s="852"/>
      <c r="BA2" s="852"/>
      <c r="BB2" s="852"/>
      <c r="BC2" s="852"/>
      <c r="BD2" s="852"/>
      <c r="BE2" s="852"/>
      <c r="BF2" s="852"/>
      <c r="BG2" s="852"/>
      <c r="BH2" s="852"/>
      <c r="BI2" s="852"/>
      <c r="BJ2" s="852"/>
    </row>
    <row r="3" spans="1:62" x14ac:dyDescent="0.25">
      <c r="A3" s="855">
        <v>1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48" t="s">
        <v>1565</v>
      </c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 t="s">
        <v>1566</v>
      </c>
      <c r="Z3" s="848"/>
      <c r="AA3" s="848"/>
      <c r="AB3" s="848"/>
      <c r="AC3" s="848"/>
      <c r="AD3" s="848"/>
      <c r="AE3" s="848"/>
      <c r="AF3" s="848"/>
      <c r="AG3" s="848"/>
      <c r="AH3" s="848"/>
      <c r="AI3" s="848"/>
      <c r="AJ3" s="848"/>
      <c r="AK3" s="848" t="s">
        <v>1567</v>
      </c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/>
      <c r="AX3" s="848"/>
      <c r="AY3" s="860" t="s">
        <v>1568</v>
      </c>
      <c r="AZ3" s="860"/>
      <c r="BA3" s="860"/>
      <c r="BB3" s="860"/>
      <c r="BC3" s="860"/>
      <c r="BD3" s="860"/>
      <c r="BE3" s="860"/>
      <c r="BF3" s="860"/>
      <c r="BG3" s="860"/>
      <c r="BH3" s="860"/>
      <c r="BI3" s="860"/>
      <c r="BJ3" s="860"/>
    </row>
    <row r="4" spans="1:62" x14ac:dyDescent="0.25">
      <c r="A4" s="855">
        <v>2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48" t="s">
        <v>1569</v>
      </c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 t="s">
        <v>1570</v>
      </c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 t="s">
        <v>1571</v>
      </c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60" t="s">
        <v>1572</v>
      </c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</row>
    <row r="5" spans="1:62" x14ac:dyDescent="0.25">
      <c r="A5" s="855">
        <v>3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48" t="s">
        <v>1573</v>
      </c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 t="s">
        <v>1574</v>
      </c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 t="s">
        <v>1575</v>
      </c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60" t="s">
        <v>1576</v>
      </c>
      <c r="AZ5" s="860"/>
      <c r="BA5" s="860"/>
      <c r="BB5" s="860"/>
      <c r="BC5" s="860"/>
      <c r="BD5" s="860"/>
      <c r="BE5" s="860"/>
      <c r="BF5" s="860"/>
      <c r="BG5" s="860"/>
      <c r="BH5" s="860"/>
      <c r="BI5" s="860"/>
      <c r="BJ5" s="860"/>
    </row>
    <row r="6" spans="1:62" x14ac:dyDescent="0.25">
      <c r="A6" s="855">
        <v>4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48" t="s">
        <v>1577</v>
      </c>
      <c r="M6" s="848"/>
      <c r="N6" s="848"/>
      <c r="O6" s="848"/>
      <c r="P6" s="848"/>
      <c r="Q6" s="848"/>
      <c r="R6" s="848"/>
      <c r="S6" s="848"/>
      <c r="T6" s="848"/>
      <c r="U6" s="848"/>
      <c r="V6" s="848"/>
      <c r="W6" s="848"/>
      <c r="X6" s="848"/>
      <c r="Y6" s="848" t="s">
        <v>1578</v>
      </c>
      <c r="Z6" s="848"/>
      <c r="AA6" s="848"/>
      <c r="AB6" s="848"/>
      <c r="AC6" s="848"/>
      <c r="AD6" s="848"/>
      <c r="AE6" s="848"/>
      <c r="AF6" s="848"/>
      <c r="AG6" s="848"/>
      <c r="AH6" s="848"/>
      <c r="AI6" s="848"/>
      <c r="AJ6" s="848"/>
      <c r="AK6" s="848" t="s">
        <v>1579</v>
      </c>
      <c r="AL6" s="848"/>
      <c r="AM6" s="848"/>
      <c r="AN6" s="848"/>
      <c r="AO6" s="848"/>
      <c r="AP6" s="848"/>
      <c r="AQ6" s="848"/>
      <c r="AR6" s="848"/>
      <c r="AS6" s="848"/>
      <c r="AT6" s="848"/>
      <c r="AU6" s="848"/>
      <c r="AV6" s="848"/>
      <c r="AW6" s="848"/>
      <c r="AX6" s="848"/>
      <c r="AY6" s="860" t="s">
        <v>1580</v>
      </c>
      <c r="AZ6" s="860"/>
      <c r="BA6" s="860"/>
      <c r="BB6" s="860"/>
      <c r="BC6" s="860"/>
      <c r="BD6" s="860"/>
      <c r="BE6" s="860"/>
      <c r="BF6" s="860"/>
      <c r="BG6" s="860"/>
      <c r="BH6" s="860"/>
      <c r="BI6" s="860"/>
      <c r="BJ6" s="860"/>
    </row>
    <row r="7" spans="1:62" x14ac:dyDescent="0.25">
      <c r="A7" s="855">
        <v>5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48" t="s">
        <v>1581</v>
      </c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48"/>
      <c r="X7" s="848"/>
      <c r="Y7" s="848" t="s">
        <v>1582</v>
      </c>
      <c r="Z7" s="848"/>
      <c r="AA7" s="848"/>
      <c r="AB7" s="848"/>
      <c r="AC7" s="848"/>
      <c r="AD7" s="848"/>
      <c r="AE7" s="848"/>
      <c r="AF7" s="848"/>
      <c r="AG7" s="848"/>
      <c r="AH7" s="848"/>
      <c r="AI7" s="848"/>
      <c r="AJ7" s="848"/>
      <c r="AK7" s="848" t="s">
        <v>1583</v>
      </c>
      <c r="AL7" s="848"/>
      <c r="AM7" s="848"/>
      <c r="AN7" s="848"/>
      <c r="AO7" s="848"/>
      <c r="AP7" s="848"/>
      <c r="AQ7" s="848"/>
      <c r="AR7" s="848"/>
      <c r="AS7" s="848"/>
      <c r="AT7" s="848"/>
      <c r="AU7" s="848"/>
      <c r="AV7" s="848"/>
      <c r="AW7" s="848"/>
      <c r="AX7" s="848"/>
      <c r="AY7" s="860" t="s">
        <v>1584</v>
      </c>
      <c r="AZ7" s="860"/>
      <c r="BA7" s="860"/>
      <c r="BB7" s="860"/>
      <c r="BC7" s="860"/>
      <c r="BD7" s="860"/>
      <c r="BE7" s="860"/>
      <c r="BF7" s="860"/>
      <c r="BG7" s="860"/>
      <c r="BH7" s="860"/>
      <c r="BI7" s="860"/>
      <c r="BJ7" s="860"/>
    </row>
    <row r="8" spans="1:62" x14ac:dyDescent="0.25">
      <c r="A8" s="855">
        <v>6</v>
      </c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48" t="s">
        <v>1585</v>
      </c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/>
      <c r="Y8" s="848" t="s">
        <v>1586</v>
      </c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848"/>
      <c r="AK8" s="848" t="s">
        <v>1587</v>
      </c>
      <c r="AL8" s="848"/>
      <c r="AM8" s="848"/>
      <c r="AN8" s="848"/>
      <c r="AO8" s="848"/>
      <c r="AP8" s="848"/>
      <c r="AQ8" s="848"/>
      <c r="AR8" s="848"/>
      <c r="AS8" s="848"/>
      <c r="AT8" s="848"/>
      <c r="AU8" s="848"/>
      <c r="AV8" s="848"/>
      <c r="AW8" s="848"/>
      <c r="AX8" s="848"/>
      <c r="AY8" s="860" t="s">
        <v>1588</v>
      </c>
      <c r="AZ8" s="860"/>
      <c r="BA8" s="860"/>
      <c r="BB8" s="860"/>
      <c r="BC8" s="860"/>
      <c r="BD8" s="860"/>
      <c r="BE8" s="860"/>
      <c r="BF8" s="860"/>
      <c r="BG8" s="860"/>
      <c r="BH8" s="860"/>
      <c r="BI8" s="860"/>
      <c r="BJ8" s="860"/>
    </row>
    <row r="9" spans="1:62" x14ac:dyDescent="0.25">
      <c r="A9" s="855">
        <v>7</v>
      </c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48" t="s">
        <v>1589</v>
      </c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 t="s">
        <v>1590</v>
      </c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/>
      <c r="AK9" s="848" t="s">
        <v>1591</v>
      </c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/>
      <c r="AY9" s="860" t="s">
        <v>1592</v>
      </c>
      <c r="AZ9" s="860"/>
      <c r="BA9" s="860"/>
      <c r="BB9" s="860"/>
      <c r="BC9" s="860"/>
      <c r="BD9" s="860"/>
      <c r="BE9" s="860"/>
      <c r="BF9" s="860"/>
      <c r="BG9" s="860"/>
      <c r="BH9" s="860"/>
      <c r="BI9" s="860"/>
      <c r="BJ9" s="860"/>
    </row>
    <row r="10" spans="1:62" x14ac:dyDescent="0.25">
      <c r="A10" s="847" t="s">
        <v>15</v>
      </c>
      <c r="B10" s="847"/>
      <c r="C10" s="847"/>
      <c r="D10" s="847"/>
      <c r="E10" s="847"/>
      <c r="F10" s="847"/>
      <c r="G10" s="847"/>
      <c r="H10" s="847"/>
      <c r="I10" s="847"/>
      <c r="J10" s="847"/>
      <c r="K10" s="847"/>
      <c r="L10" s="846" t="s">
        <v>1593</v>
      </c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 t="s">
        <v>1594</v>
      </c>
      <c r="Z10" s="846"/>
      <c r="AA10" s="846"/>
      <c r="AB10" s="846"/>
      <c r="AC10" s="846"/>
      <c r="AD10" s="846"/>
      <c r="AE10" s="846"/>
      <c r="AF10" s="846"/>
      <c r="AG10" s="846"/>
      <c r="AH10" s="846"/>
      <c r="AI10" s="846"/>
      <c r="AJ10" s="846"/>
      <c r="AK10" s="846" t="s">
        <v>1595</v>
      </c>
      <c r="AL10" s="846"/>
      <c r="AM10" s="846"/>
      <c r="AN10" s="846"/>
      <c r="AO10" s="846"/>
      <c r="AP10" s="846"/>
      <c r="AQ10" s="846"/>
      <c r="AR10" s="846"/>
      <c r="AS10" s="846"/>
      <c r="AT10" s="846"/>
      <c r="AU10" s="846"/>
      <c r="AV10" s="846"/>
      <c r="AW10" s="846"/>
      <c r="AX10" s="846"/>
      <c r="AY10" s="858"/>
      <c r="AZ10" s="858"/>
      <c r="BA10" s="858"/>
      <c r="BB10" s="858"/>
      <c r="BC10" s="858"/>
      <c r="BD10" s="858"/>
      <c r="BE10" s="858"/>
      <c r="BF10" s="858"/>
      <c r="BG10" s="858"/>
      <c r="BH10" s="858"/>
      <c r="BI10" s="858"/>
      <c r="BJ10" s="858"/>
    </row>
  </sheetData>
  <mergeCells count="46">
    <mergeCell ref="A9:K9"/>
    <mergeCell ref="L9:X9"/>
    <mergeCell ref="Y9:AJ9"/>
    <mergeCell ref="AK9:AX9"/>
    <mergeCell ref="AY9:BJ9"/>
    <mergeCell ref="A10:K10"/>
    <mergeCell ref="L10:X10"/>
    <mergeCell ref="Y10:AJ10"/>
    <mergeCell ref="AK10:AX10"/>
    <mergeCell ref="AY10:BJ10"/>
    <mergeCell ref="A7:K7"/>
    <mergeCell ref="L7:X7"/>
    <mergeCell ref="Y7:AJ7"/>
    <mergeCell ref="AK7:AX7"/>
    <mergeCell ref="AY7:BJ7"/>
    <mergeCell ref="A8:K8"/>
    <mergeCell ref="L8:X8"/>
    <mergeCell ref="Y8:AJ8"/>
    <mergeCell ref="AK8:AX8"/>
    <mergeCell ref="AY8:BJ8"/>
    <mergeCell ref="A5:K5"/>
    <mergeCell ref="L5:X5"/>
    <mergeCell ref="Y5:AJ5"/>
    <mergeCell ref="AK5:AX5"/>
    <mergeCell ref="AY5:BJ5"/>
    <mergeCell ref="A6:K6"/>
    <mergeCell ref="L6:X6"/>
    <mergeCell ref="Y6:AJ6"/>
    <mergeCell ref="AK6:AX6"/>
    <mergeCell ref="AY6:BJ6"/>
    <mergeCell ref="A3:K3"/>
    <mergeCell ref="L3:X3"/>
    <mergeCell ref="Y3:AJ3"/>
    <mergeCell ref="AK3:AX3"/>
    <mergeCell ref="AY3:BJ3"/>
    <mergeCell ref="A4:K4"/>
    <mergeCell ref="L4:X4"/>
    <mergeCell ref="Y4:AJ4"/>
    <mergeCell ref="AK4:AX4"/>
    <mergeCell ref="AY4:BJ4"/>
    <mergeCell ref="A1:K2"/>
    <mergeCell ref="L1:AJ1"/>
    <mergeCell ref="AK1:AX2"/>
    <mergeCell ref="AY1:BJ2"/>
    <mergeCell ref="L2:X2"/>
    <mergeCell ref="Y2:A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13"/>
  <sheetViews>
    <sheetView workbookViewId="0">
      <selection activeCell="AE16" sqref="AE16"/>
    </sheetView>
  </sheetViews>
  <sheetFormatPr baseColWidth="10" defaultRowHeight="15" x14ac:dyDescent="0.25"/>
  <cols>
    <col min="2" max="2" width="5.140625" customWidth="1"/>
    <col min="3" max="3" width="1" customWidth="1"/>
    <col min="4" max="4" width="0.42578125" customWidth="1"/>
    <col min="5" max="5" width="2.7109375" customWidth="1"/>
    <col min="6" max="6" width="3.5703125" customWidth="1"/>
    <col min="7" max="7" width="1.140625" customWidth="1"/>
    <col min="8" max="8" width="0.42578125" customWidth="1"/>
    <col min="9" max="9" width="1" customWidth="1"/>
    <col min="10" max="10" width="2.7109375" customWidth="1"/>
    <col min="11" max="11" width="0.5703125" customWidth="1"/>
    <col min="12" max="12" width="0.140625" customWidth="1"/>
    <col min="13" max="13" width="1.5703125" customWidth="1"/>
    <col min="14" max="14" width="1.7109375" customWidth="1"/>
    <col min="15" max="15" width="3.42578125" customWidth="1"/>
    <col min="16" max="16" width="3.5703125" customWidth="1"/>
    <col min="17" max="17" width="1.28515625" customWidth="1"/>
    <col min="18" max="18" width="1.7109375" customWidth="1"/>
    <col min="19" max="19" width="5.5703125" customWidth="1"/>
    <col min="20" max="20" width="0.42578125" customWidth="1"/>
    <col min="21" max="21" width="1.5703125" customWidth="1"/>
    <col min="22" max="22" width="1" customWidth="1"/>
    <col min="23" max="23" width="0.7109375" customWidth="1"/>
    <col min="24" max="24" width="0.5703125" customWidth="1"/>
    <col min="25" max="25" width="0" hidden="1" customWidth="1"/>
    <col min="26" max="26" width="0.140625" customWidth="1"/>
    <col min="27" max="27" width="2.7109375" customWidth="1"/>
    <col min="28" max="29" width="0.5703125" customWidth="1"/>
    <col min="30" max="30" width="0.7109375" customWidth="1"/>
    <col min="31" max="31" width="1.85546875" customWidth="1"/>
    <col min="32" max="32" width="4.5703125" customWidth="1"/>
    <col min="33" max="33" width="0.5703125" customWidth="1"/>
    <col min="34" max="34" width="1.140625" customWidth="1"/>
    <col min="35" max="35" width="0.7109375" customWidth="1"/>
    <col min="36" max="36" width="0.5703125" customWidth="1"/>
    <col min="37" max="37" width="0.140625" customWidth="1"/>
    <col min="38" max="38" width="0" hidden="1" customWidth="1"/>
    <col min="39" max="39" width="0.5703125" customWidth="1"/>
    <col min="40" max="40" width="1.85546875" customWidth="1"/>
    <col min="41" max="41" width="0" hidden="1" customWidth="1"/>
    <col min="42" max="42" width="1" customWidth="1"/>
    <col min="43" max="43" width="2.28515625" customWidth="1"/>
    <col min="44" max="44" width="1.85546875" customWidth="1"/>
    <col min="45" max="45" width="4.42578125" customWidth="1"/>
    <col min="46" max="46" width="0.140625" customWidth="1"/>
    <col min="47" max="47" width="0.42578125" customWidth="1"/>
    <col min="48" max="48" width="0.140625" customWidth="1"/>
    <col min="49" max="49" width="0.5703125" customWidth="1"/>
    <col min="50" max="50" width="0.7109375" customWidth="1"/>
    <col min="51" max="51" width="0" hidden="1" customWidth="1"/>
    <col min="52" max="52" width="0.7109375" customWidth="1"/>
    <col min="53" max="53" width="0.42578125" customWidth="1"/>
    <col min="54" max="54" width="0.7109375" customWidth="1"/>
    <col min="55" max="55" width="0.42578125" customWidth="1"/>
    <col min="56" max="56" width="3" customWidth="1"/>
    <col min="57" max="57" width="0.140625" customWidth="1"/>
    <col min="58" max="58" width="0.42578125" customWidth="1"/>
    <col min="59" max="59" width="0.140625" customWidth="1"/>
    <col min="60" max="60" width="0.7109375" customWidth="1"/>
    <col min="61" max="61" width="2.42578125" customWidth="1"/>
    <col min="62" max="62" width="7.42578125" customWidth="1"/>
    <col min="63" max="63" width="0.140625" customWidth="1"/>
    <col min="64" max="64" width="0" hidden="1" customWidth="1"/>
    <col min="65" max="65" width="0.7109375" customWidth="1"/>
    <col min="66" max="66" width="4.140625" customWidth="1"/>
    <col min="67" max="67" width="0" hidden="1" customWidth="1"/>
  </cols>
  <sheetData>
    <row r="1" spans="2:67" x14ac:dyDescent="0.25">
      <c r="B1" s="874" t="s">
        <v>1507</v>
      </c>
      <c r="C1" s="874"/>
      <c r="D1" s="874"/>
      <c r="E1" s="874"/>
      <c r="F1" s="875" t="s">
        <v>1508</v>
      </c>
      <c r="G1" s="875"/>
      <c r="H1" s="875"/>
      <c r="I1" s="875"/>
      <c r="J1" s="875"/>
      <c r="K1" s="875"/>
      <c r="L1" s="875"/>
      <c r="M1" s="875"/>
      <c r="N1" s="875"/>
      <c r="O1" s="875"/>
      <c r="P1" s="875" t="s">
        <v>1509</v>
      </c>
      <c r="Q1" s="875"/>
      <c r="R1" s="875"/>
      <c r="S1" s="875"/>
      <c r="T1" s="875"/>
      <c r="U1" s="875"/>
      <c r="V1" s="875"/>
      <c r="W1" s="875"/>
      <c r="X1" s="875" t="s">
        <v>1510</v>
      </c>
      <c r="Y1" s="875"/>
      <c r="Z1" s="875"/>
      <c r="AA1" s="875"/>
      <c r="AB1" s="875"/>
      <c r="AC1" s="875"/>
      <c r="AD1" s="875"/>
      <c r="AE1" s="875"/>
      <c r="AF1" s="875"/>
      <c r="AG1" s="875"/>
      <c r="AH1" s="875"/>
      <c r="AI1" s="875"/>
      <c r="AJ1" s="875"/>
      <c r="AK1" s="875"/>
      <c r="AL1" s="875"/>
      <c r="AM1" s="875" t="s">
        <v>1511</v>
      </c>
      <c r="AN1" s="875"/>
      <c r="AO1" s="875"/>
      <c r="AP1" s="875"/>
      <c r="AQ1" s="875"/>
      <c r="AR1" s="875"/>
      <c r="AS1" s="875"/>
      <c r="AT1" s="875"/>
      <c r="AU1" s="875"/>
      <c r="AV1" s="875"/>
      <c r="AW1" s="875"/>
      <c r="AX1" s="875"/>
      <c r="AY1" s="875"/>
      <c r="AZ1" s="875"/>
      <c r="BA1" s="875"/>
      <c r="BB1" s="875"/>
      <c r="BC1" s="875"/>
      <c r="BD1" s="875"/>
      <c r="BE1" s="876" t="s">
        <v>15</v>
      </c>
      <c r="BF1" s="876"/>
      <c r="BG1" s="876"/>
      <c r="BH1" s="876"/>
      <c r="BI1" s="876"/>
      <c r="BJ1" s="876"/>
      <c r="BK1" s="876"/>
      <c r="BL1" s="876"/>
      <c r="BM1" s="876"/>
      <c r="BN1" s="876"/>
      <c r="BO1" s="876"/>
    </row>
    <row r="2" spans="2:67" x14ac:dyDescent="0.25">
      <c r="B2" s="874" t="s">
        <v>1507</v>
      </c>
      <c r="C2" s="852"/>
      <c r="D2" s="852"/>
      <c r="E2" s="852"/>
      <c r="F2" s="872" t="s">
        <v>1512</v>
      </c>
      <c r="G2" s="872"/>
      <c r="H2" s="872"/>
      <c r="I2" s="872" t="s">
        <v>1513</v>
      </c>
      <c r="J2" s="872"/>
      <c r="K2" s="872"/>
      <c r="L2" s="872"/>
      <c r="M2" s="872"/>
      <c r="N2" s="872"/>
      <c r="O2" s="872"/>
      <c r="P2" s="872" t="s">
        <v>1512</v>
      </c>
      <c r="Q2" s="872"/>
      <c r="R2" s="872" t="s">
        <v>1513</v>
      </c>
      <c r="S2" s="872"/>
      <c r="T2" s="872"/>
      <c r="U2" s="872"/>
      <c r="V2" s="872"/>
      <c r="W2" s="872"/>
      <c r="X2" s="872" t="s">
        <v>1512</v>
      </c>
      <c r="Y2" s="872"/>
      <c r="Z2" s="872"/>
      <c r="AA2" s="872"/>
      <c r="AB2" s="872"/>
      <c r="AC2" s="872" t="s">
        <v>1513</v>
      </c>
      <c r="AD2" s="872"/>
      <c r="AE2" s="872"/>
      <c r="AF2" s="872"/>
      <c r="AG2" s="872"/>
      <c r="AH2" s="872"/>
      <c r="AI2" s="872"/>
      <c r="AJ2" s="872"/>
      <c r="AK2" s="872"/>
      <c r="AL2" s="872"/>
      <c r="AM2" s="872" t="s">
        <v>1512</v>
      </c>
      <c r="AN2" s="872"/>
      <c r="AO2" s="872"/>
      <c r="AP2" s="872"/>
      <c r="AQ2" s="872"/>
      <c r="AR2" s="873" t="s">
        <v>1513</v>
      </c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2" t="s">
        <v>1512</v>
      </c>
      <c r="BF2" s="872"/>
      <c r="BG2" s="872"/>
      <c r="BH2" s="872"/>
      <c r="BI2" s="872"/>
      <c r="BJ2" s="873" t="s">
        <v>1513</v>
      </c>
      <c r="BK2" s="873"/>
      <c r="BL2" s="873"/>
      <c r="BM2" s="873"/>
      <c r="BN2" s="873"/>
      <c r="BO2" s="873"/>
    </row>
    <row r="3" spans="2:67" x14ac:dyDescent="0.25">
      <c r="B3" s="877" t="s">
        <v>1514</v>
      </c>
      <c r="C3" s="877"/>
      <c r="D3" s="877"/>
      <c r="E3" s="877"/>
      <c r="F3" s="878">
        <v>25</v>
      </c>
      <c r="G3" s="878"/>
      <c r="H3" s="878"/>
      <c r="I3" s="877" t="s">
        <v>1515</v>
      </c>
      <c r="J3" s="877"/>
      <c r="K3" s="877"/>
      <c r="L3" s="877"/>
      <c r="M3" s="877"/>
      <c r="N3" s="877"/>
      <c r="O3" s="877"/>
      <c r="P3" s="878">
        <v>7</v>
      </c>
      <c r="Q3" s="878"/>
      <c r="R3" s="877" t="s">
        <v>1516</v>
      </c>
      <c r="S3" s="877"/>
      <c r="T3" s="877"/>
      <c r="U3" s="877"/>
      <c r="V3" s="877"/>
      <c r="W3" s="877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861"/>
      <c r="AL3" s="861"/>
      <c r="AM3" s="878">
        <v>20</v>
      </c>
      <c r="AN3" s="878"/>
      <c r="AO3" s="878"/>
      <c r="AP3" s="878"/>
      <c r="AQ3" s="878"/>
      <c r="AR3" s="877" t="s">
        <v>1517</v>
      </c>
      <c r="AS3" s="877"/>
      <c r="AT3" s="877"/>
      <c r="AU3" s="877"/>
      <c r="AV3" s="877"/>
      <c r="AW3" s="877"/>
      <c r="AX3" s="877"/>
      <c r="AY3" s="877"/>
      <c r="AZ3" s="877"/>
      <c r="BA3" s="877"/>
      <c r="BB3" s="877"/>
      <c r="BC3" s="877"/>
      <c r="BD3" s="877"/>
      <c r="BE3" s="877">
        <v>52</v>
      </c>
      <c r="BF3" s="877"/>
      <c r="BG3" s="877"/>
      <c r="BH3" s="877"/>
      <c r="BI3" s="877"/>
      <c r="BJ3" s="877" t="s">
        <v>1518</v>
      </c>
      <c r="BK3" s="877"/>
      <c r="BL3" s="877"/>
      <c r="BM3" s="877"/>
      <c r="BN3" s="877"/>
      <c r="BO3" s="877"/>
    </row>
    <row r="4" spans="2:67" x14ac:dyDescent="0.25">
      <c r="B4" s="877" t="s">
        <v>1519</v>
      </c>
      <c r="C4" s="877"/>
      <c r="D4" s="877"/>
      <c r="E4" s="877"/>
      <c r="F4" s="878">
        <v>35</v>
      </c>
      <c r="G4" s="878"/>
      <c r="H4" s="878"/>
      <c r="I4" s="877" t="s">
        <v>1520</v>
      </c>
      <c r="J4" s="877"/>
      <c r="K4" s="877"/>
      <c r="L4" s="877"/>
      <c r="M4" s="877"/>
      <c r="N4" s="877"/>
      <c r="O4" s="877"/>
      <c r="P4" s="861"/>
      <c r="Q4" s="861"/>
      <c r="R4" s="861"/>
      <c r="S4" s="861"/>
      <c r="T4" s="861"/>
      <c r="U4" s="861"/>
      <c r="V4" s="861"/>
      <c r="W4" s="861"/>
      <c r="X4" s="877">
        <v>12</v>
      </c>
      <c r="Y4" s="877"/>
      <c r="Z4" s="877"/>
      <c r="AA4" s="877"/>
      <c r="AB4" s="877"/>
      <c r="AC4" s="877" t="s">
        <v>1521</v>
      </c>
      <c r="AD4" s="877"/>
      <c r="AE4" s="877"/>
      <c r="AF4" s="877"/>
      <c r="AG4" s="877"/>
      <c r="AH4" s="877"/>
      <c r="AI4" s="877"/>
      <c r="AJ4" s="877"/>
      <c r="AK4" s="877"/>
      <c r="AL4" s="877"/>
      <c r="AM4" s="878">
        <v>38</v>
      </c>
      <c r="AN4" s="878"/>
      <c r="AO4" s="878"/>
      <c r="AP4" s="878"/>
      <c r="AQ4" s="878"/>
      <c r="AR4" s="877" t="s">
        <v>1522</v>
      </c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>
        <v>85</v>
      </c>
      <c r="BF4" s="877"/>
      <c r="BG4" s="877"/>
      <c r="BH4" s="877"/>
      <c r="BI4" s="877"/>
      <c r="BJ4" s="877" t="s">
        <v>1523</v>
      </c>
      <c r="BK4" s="877"/>
      <c r="BL4" s="877"/>
      <c r="BM4" s="877"/>
      <c r="BN4" s="877"/>
      <c r="BO4" s="877"/>
    </row>
    <row r="5" spans="2:67" x14ac:dyDescent="0.25">
      <c r="B5" s="877" t="s">
        <v>1524</v>
      </c>
      <c r="C5" s="877"/>
      <c r="D5" s="877"/>
      <c r="E5" s="877"/>
      <c r="F5" s="878">
        <v>12</v>
      </c>
      <c r="G5" s="878"/>
      <c r="H5" s="878"/>
      <c r="I5" s="877" t="s">
        <v>1525</v>
      </c>
      <c r="J5" s="877"/>
      <c r="K5" s="877"/>
      <c r="L5" s="877"/>
      <c r="M5" s="877"/>
      <c r="N5" s="877"/>
      <c r="O5" s="877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1"/>
      <c r="AL5" s="861"/>
      <c r="AM5" s="878">
        <v>1</v>
      </c>
      <c r="AN5" s="878"/>
      <c r="AO5" s="878"/>
      <c r="AP5" s="878"/>
      <c r="AQ5" s="878"/>
      <c r="AR5" s="877" t="s">
        <v>1526</v>
      </c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>
        <v>13</v>
      </c>
      <c r="BF5" s="877"/>
      <c r="BG5" s="877"/>
      <c r="BH5" s="877"/>
      <c r="BI5" s="877"/>
      <c r="BJ5" s="877" t="s">
        <v>1527</v>
      </c>
      <c r="BK5" s="877"/>
      <c r="BL5" s="877"/>
      <c r="BM5" s="877"/>
      <c r="BN5" s="877"/>
      <c r="BO5" s="877"/>
    </row>
    <row r="6" spans="2:67" x14ac:dyDescent="0.25">
      <c r="B6" s="877" t="s">
        <v>1528</v>
      </c>
      <c r="C6" s="877"/>
      <c r="D6" s="877"/>
      <c r="E6" s="877"/>
      <c r="F6" s="878">
        <v>10</v>
      </c>
      <c r="G6" s="878"/>
      <c r="H6" s="878"/>
      <c r="I6" s="877" t="s">
        <v>1529</v>
      </c>
      <c r="J6" s="877"/>
      <c r="K6" s="877"/>
      <c r="L6" s="877"/>
      <c r="M6" s="877"/>
      <c r="N6" s="877"/>
      <c r="O6" s="877"/>
      <c r="P6" s="861"/>
      <c r="Q6" s="861"/>
      <c r="R6" s="861"/>
      <c r="S6" s="861"/>
      <c r="T6" s="861"/>
      <c r="U6" s="861"/>
      <c r="V6" s="861"/>
      <c r="W6" s="861"/>
      <c r="X6" s="878">
        <v>6</v>
      </c>
      <c r="Y6" s="878"/>
      <c r="Z6" s="878"/>
      <c r="AA6" s="878"/>
      <c r="AB6" s="878"/>
      <c r="AC6" s="877" t="s">
        <v>1530</v>
      </c>
      <c r="AD6" s="877"/>
      <c r="AE6" s="877"/>
      <c r="AF6" s="877"/>
      <c r="AG6" s="877"/>
      <c r="AH6" s="877"/>
      <c r="AI6" s="877"/>
      <c r="AJ6" s="877"/>
      <c r="AK6" s="877"/>
      <c r="AL6" s="877"/>
      <c r="AM6" s="878">
        <v>4</v>
      </c>
      <c r="AN6" s="878"/>
      <c r="AO6" s="878"/>
      <c r="AP6" s="878"/>
      <c r="AQ6" s="878"/>
      <c r="AR6" s="877" t="s">
        <v>1531</v>
      </c>
      <c r="AS6" s="877"/>
      <c r="AT6" s="877"/>
      <c r="AU6" s="877"/>
      <c r="AV6" s="877"/>
      <c r="AW6" s="877"/>
      <c r="AX6" s="877"/>
      <c r="AY6" s="877"/>
      <c r="AZ6" s="877"/>
      <c r="BA6" s="877"/>
      <c r="BB6" s="877"/>
      <c r="BC6" s="877"/>
      <c r="BD6" s="877"/>
      <c r="BE6" s="877">
        <v>20</v>
      </c>
      <c r="BF6" s="877"/>
      <c r="BG6" s="877"/>
      <c r="BH6" s="877"/>
      <c r="BI6" s="877"/>
      <c r="BJ6" s="877" t="s">
        <v>1532</v>
      </c>
      <c r="BK6" s="877"/>
      <c r="BL6" s="877"/>
      <c r="BM6" s="877"/>
      <c r="BN6" s="877"/>
      <c r="BO6" s="877"/>
    </row>
    <row r="7" spans="2:67" x14ac:dyDescent="0.25">
      <c r="B7" s="877" t="s">
        <v>1533</v>
      </c>
      <c r="C7" s="877"/>
      <c r="D7" s="877"/>
      <c r="E7" s="877"/>
      <c r="F7" s="878">
        <v>6</v>
      </c>
      <c r="G7" s="878"/>
      <c r="H7" s="878"/>
      <c r="I7" s="877" t="s">
        <v>1534</v>
      </c>
      <c r="J7" s="877"/>
      <c r="K7" s="877"/>
      <c r="L7" s="877"/>
      <c r="M7" s="877"/>
      <c r="N7" s="877"/>
      <c r="O7" s="877"/>
      <c r="P7" s="861"/>
      <c r="Q7" s="861"/>
      <c r="R7" s="861"/>
      <c r="S7" s="861"/>
      <c r="T7" s="861"/>
      <c r="U7" s="861"/>
      <c r="V7" s="861"/>
      <c r="W7" s="861"/>
      <c r="X7" s="878">
        <v>3</v>
      </c>
      <c r="Y7" s="878"/>
      <c r="Z7" s="878"/>
      <c r="AA7" s="878"/>
      <c r="AB7" s="878"/>
      <c r="AC7" s="877" t="s">
        <v>1535</v>
      </c>
      <c r="AD7" s="877"/>
      <c r="AE7" s="877"/>
      <c r="AF7" s="877"/>
      <c r="AG7" s="877"/>
      <c r="AH7" s="877"/>
      <c r="AI7" s="877"/>
      <c r="AJ7" s="877"/>
      <c r="AK7" s="877"/>
      <c r="AL7" s="877"/>
      <c r="AM7" s="861"/>
      <c r="AN7" s="861"/>
      <c r="AO7" s="861"/>
      <c r="AP7" s="861"/>
      <c r="AQ7" s="861"/>
      <c r="AR7" s="861"/>
      <c r="AS7" s="861"/>
      <c r="AT7" s="861"/>
      <c r="AU7" s="861"/>
      <c r="AV7" s="861"/>
      <c r="AW7" s="861"/>
      <c r="AX7" s="861"/>
      <c r="AY7" s="861"/>
      <c r="AZ7" s="861"/>
      <c r="BA7" s="861"/>
      <c r="BB7" s="861"/>
      <c r="BC7" s="861"/>
      <c r="BD7" s="861"/>
      <c r="BE7" s="878">
        <v>9</v>
      </c>
      <c r="BF7" s="878"/>
      <c r="BG7" s="878"/>
      <c r="BH7" s="878"/>
      <c r="BI7" s="878"/>
      <c r="BJ7" s="877" t="s">
        <v>1536</v>
      </c>
      <c r="BK7" s="877"/>
      <c r="BL7" s="877"/>
      <c r="BM7" s="877"/>
      <c r="BN7" s="877"/>
      <c r="BO7" s="877"/>
    </row>
    <row r="8" spans="2:67" x14ac:dyDescent="0.25">
      <c r="B8" s="877" t="s">
        <v>1537</v>
      </c>
      <c r="C8" s="877"/>
      <c r="D8" s="877"/>
      <c r="E8" s="877"/>
      <c r="F8" s="878">
        <v>1</v>
      </c>
      <c r="G8" s="878"/>
      <c r="H8" s="878"/>
      <c r="I8" s="877" t="s">
        <v>1538</v>
      </c>
      <c r="J8" s="877"/>
      <c r="K8" s="877"/>
      <c r="L8" s="877"/>
      <c r="M8" s="877"/>
      <c r="N8" s="877"/>
      <c r="O8" s="877"/>
      <c r="P8" s="861"/>
      <c r="Q8" s="861"/>
      <c r="R8" s="861"/>
      <c r="S8" s="861"/>
      <c r="T8" s="861"/>
      <c r="U8" s="861"/>
      <c r="V8" s="861"/>
      <c r="W8" s="861"/>
      <c r="X8" s="861"/>
      <c r="Y8" s="861"/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1"/>
      <c r="AL8" s="861"/>
      <c r="AM8" s="861"/>
      <c r="AN8" s="861"/>
      <c r="AO8" s="861"/>
      <c r="AP8" s="861"/>
      <c r="AQ8" s="861"/>
      <c r="AR8" s="861"/>
      <c r="AS8" s="861"/>
      <c r="AT8" s="861"/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78">
        <v>1</v>
      </c>
      <c r="BF8" s="878"/>
      <c r="BG8" s="878"/>
      <c r="BH8" s="878"/>
      <c r="BI8" s="878"/>
      <c r="BJ8" s="877" t="s">
        <v>1539</v>
      </c>
      <c r="BK8" s="877"/>
      <c r="BL8" s="877"/>
      <c r="BM8" s="877"/>
      <c r="BN8" s="877"/>
      <c r="BO8" s="877"/>
    </row>
    <row r="9" spans="2:67" x14ac:dyDescent="0.25">
      <c r="B9" s="877" t="s">
        <v>1540</v>
      </c>
      <c r="C9" s="877"/>
      <c r="D9" s="877"/>
      <c r="E9" s="877"/>
      <c r="F9" s="878">
        <v>1</v>
      </c>
      <c r="G9" s="878"/>
      <c r="H9" s="878"/>
      <c r="I9" s="877" t="s">
        <v>1541</v>
      </c>
      <c r="J9" s="877"/>
      <c r="K9" s="877"/>
      <c r="L9" s="877"/>
      <c r="M9" s="877"/>
      <c r="N9" s="877"/>
      <c r="O9" s="877"/>
      <c r="P9" s="861"/>
      <c r="Q9" s="861"/>
      <c r="R9" s="861"/>
      <c r="S9" s="861"/>
      <c r="T9" s="861"/>
      <c r="U9" s="861"/>
      <c r="V9" s="861"/>
      <c r="W9" s="861"/>
      <c r="X9" s="878">
        <v>1</v>
      </c>
      <c r="Y9" s="878"/>
      <c r="Z9" s="878"/>
      <c r="AA9" s="878"/>
      <c r="AB9" s="878"/>
      <c r="AC9" s="877" t="s">
        <v>1542</v>
      </c>
      <c r="AD9" s="877"/>
      <c r="AE9" s="877"/>
      <c r="AF9" s="877"/>
      <c r="AG9" s="877"/>
      <c r="AH9" s="877"/>
      <c r="AI9" s="877"/>
      <c r="AJ9" s="877"/>
      <c r="AK9" s="877"/>
      <c r="AL9" s="877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78">
        <v>2</v>
      </c>
      <c r="BF9" s="878"/>
      <c r="BG9" s="878"/>
      <c r="BH9" s="878"/>
      <c r="BI9" s="878"/>
      <c r="BJ9" s="877" t="s">
        <v>1543</v>
      </c>
      <c r="BK9" s="877"/>
      <c r="BL9" s="877"/>
      <c r="BM9" s="877"/>
      <c r="BN9" s="877"/>
      <c r="BO9" s="877"/>
    </row>
    <row r="10" spans="2:67" x14ac:dyDescent="0.25">
      <c r="B10" s="877" t="s">
        <v>1544</v>
      </c>
      <c r="C10" s="877"/>
      <c r="D10" s="877"/>
      <c r="E10" s="877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61"/>
      <c r="X10" s="878">
        <v>1</v>
      </c>
      <c r="Y10" s="878"/>
      <c r="Z10" s="878"/>
      <c r="AA10" s="878"/>
      <c r="AB10" s="878"/>
      <c r="AC10" s="877" t="s">
        <v>1545</v>
      </c>
      <c r="AD10" s="877"/>
      <c r="AE10" s="877"/>
      <c r="AF10" s="877"/>
      <c r="AG10" s="877"/>
      <c r="AH10" s="877"/>
      <c r="AI10" s="877"/>
      <c r="AJ10" s="877"/>
      <c r="AK10" s="877"/>
      <c r="AL10" s="877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1"/>
      <c r="BD10" s="861"/>
      <c r="BE10" s="878">
        <v>1</v>
      </c>
      <c r="BF10" s="878"/>
      <c r="BG10" s="878"/>
      <c r="BH10" s="878"/>
      <c r="BI10" s="878"/>
      <c r="BJ10" s="877" t="s">
        <v>1545</v>
      </c>
      <c r="BK10" s="877"/>
      <c r="BL10" s="877"/>
      <c r="BM10" s="877"/>
      <c r="BN10" s="877"/>
      <c r="BO10" s="877"/>
    </row>
    <row r="11" spans="2:67" x14ac:dyDescent="0.25">
      <c r="B11" s="877" t="s">
        <v>1546</v>
      </c>
      <c r="C11" s="877"/>
      <c r="D11" s="877"/>
      <c r="E11" s="877"/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/>
      <c r="Q11" s="861"/>
      <c r="R11" s="861"/>
      <c r="S11" s="861"/>
      <c r="T11" s="861"/>
      <c r="U11" s="861"/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  <c r="AJ11" s="861"/>
      <c r="AK11" s="861"/>
      <c r="AL11" s="861"/>
      <c r="AM11" s="878">
        <v>2</v>
      </c>
      <c r="AN11" s="878"/>
      <c r="AO11" s="878"/>
      <c r="AP11" s="878"/>
      <c r="AQ11" s="878"/>
      <c r="AR11" s="877" t="s">
        <v>1547</v>
      </c>
      <c r="AS11" s="877"/>
      <c r="AT11" s="877"/>
      <c r="AU11" s="877"/>
      <c r="AV11" s="877"/>
      <c r="AW11" s="877"/>
      <c r="AX11" s="877"/>
      <c r="AY11" s="877"/>
      <c r="AZ11" s="877"/>
      <c r="BA11" s="877"/>
      <c r="BB11" s="877"/>
      <c r="BC11" s="877"/>
      <c r="BD11" s="877"/>
      <c r="BE11" s="878">
        <v>2</v>
      </c>
      <c r="BF11" s="878"/>
      <c r="BG11" s="878"/>
      <c r="BH11" s="878"/>
      <c r="BI11" s="878"/>
      <c r="BJ11" s="877" t="s">
        <v>1548</v>
      </c>
      <c r="BK11" s="877"/>
      <c r="BL11" s="877"/>
      <c r="BM11" s="877"/>
      <c r="BN11" s="877"/>
      <c r="BO11" s="877"/>
    </row>
    <row r="12" spans="2:67" x14ac:dyDescent="0.25">
      <c r="B12" s="873" t="s">
        <v>1549</v>
      </c>
      <c r="C12" s="873"/>
      <c r="D12" s="873"/>
      <c r="E12" s="873"/>
      <c r="F12" s="873">
        <v>90</v>
      </c>
      <c r="G12" s="873"/>
      <c r="H12" s="873"/>
      <c r="I12" s="872" t="s">
        <v>1550</v>
      </c>
      <c r="J12" s="872"/>
      <c r="K12" s="872"/>
      <c r="L12" s="872"/>
      <c r="M12" s="872"/>
      <c r="N12" s="872"/>
      <c r="O12" s="872"/>
      <c r="P12" s="873">
        <v>7</v>
      </c>
      <c r="Q12" s="873"/>
      <c r="R12" s="872" t="s">
        <v>1516</v>
      </c>
      <c r="S12" s="872"/>
      <c r="T12" s="872"/>
      <c r="U12" s="872"/>
      <c r="V12" s="872"/>
      <c r="W12" s="872"/>
      <c r="X12" s="872">
        <v>23</v>
      </c>
      <c r="Y12" s="872"/>
      <c r="Z12" s="872"/>
      <c r="AA12" s="872"/>
      <c r="AB12" s="872"/>
      <c r="AC12" s="872" t="s">
        <v>1551</v>
      </c>
      <c r="AD12" s="872"/>
      <c r="AE12" s="872"/>
      <c r="AF12" s="872"/>
      <c r="AG12" s="872"/>
      <c r="AH12" s="872"/>
      <c r="AI12" s="872"/>
      <c r="AJ12" s="872"/>
      <c r="AK12" s="872"/>
      <c r="AL12" s="872"/>
      <c r="AM12" s="873">
        <v>65</v>
      </c>
      <c r="AN12" s="873"/>
      <c r="AO12" s="873"/>
      <c r="AP12" s="873"/>
      <c r="AQ12" s="873"/>
      <c r="AR12" s="872" t="s">
        <v>1552</v>
      </c>
      <c r="AS12" s="872"/>
      <c r="AT12" s="872"/>
      <c r="AU12" s="872"/>
      <c r="AV12" s="872"/>
      <c r="AW12" s="872"/>
      <c r="AX12" s="872"/>
      <c r="AY12" s="872"/>
      <c r="AZ12" s="872"/>
      <c r="BA12" s="872"/>
      <c r="BB12" s="872"/>
      <c r="BC12" s="872"/>
      <c r="BD12" s="872"/>
      <c r="BE12" s="872">
        <v>185</v>
      </c>
      <c r="BF12" s="872"/>
      <c r="BG12" s="872"/>
      <c r="BH12" s="872"/>
      <c r="BI12" s="872"/>
      <c r="BJ12" s="872" t="s">
        <v>1553</v>
      </c>
      <c r="BK12" s="872"/>
      <c r="BL12" s="872"/>
      <c r="BM12" s="872"/>
      <c r="BN12" s="872"/>
      <c r="BO12" s="872"/>
    </row>
    <row r="13" spans="2:67" x14ac:dyDescent="0.25">
      <c r="B13" s="872" t="s">
        <v>1554</v>
      </c>
      <c r="C13" s="872"/>
      <c r="D13" s="872"/>
      <c r="E13" s="872"/>
      <c r="F13" s="879" t="s">
        <v>1555</v>
      </c>
      <c r="G13" s="879"/>
      <c r="H13" s="879"/>
      <c r="I13" s="879"/>
      <c r="J13" s="879"/>
      <c r="K13" s="879"/>
      <c r="L13" s="879"/>
      <c r="M13" s="879"/>
      <c r="N13" s="879"/>
      <c r="O13" s="879"/>
      <c r="P13" s="879" t="s">
        <v>1555</v>
      </c>
      <c r="Q13" s="879"/>
      <c r="R13" s="879"/>
      <c r="S13" s="879"/>
      <c r="T13" s="879"/>
      <c r="U13" s="879"/>
      <c r="V13" s="879"/>
      <c r="W13" s="879"/>
      <c r="X13" s="879" t="s">
        <v>1556</v>
      </c>
      <c r="Y13" s="879"/>
      <c r="Z13" s="879"/>
      <c r="AA13" s="879"/>
      <c r="AB13" s="879"/>
      <c r="AC13" s="879"/>
      <c r="AD13" s="879"/>
      <c r="AE13" s="879"/>
      <c r="AF13" s="879"/>
      <c r="AG13" s="879"/>
      <c r="AH13" s="879"/>
      <c r="AI13" s="879"/>
      <c r="AJ13" s="879"/>
      <c r="AK13" s="879"/>
      <c r="AL13" s="879"/>
      <c r="AM13" s="879" t="s">
        <v>1557</v>
      </c>
      <c r="AN13" s="879"/>
      <c r="AO13" s="879"/>
      <c r="AP13" s="879"/>
      <c r="AQ13" s="879"/>
      <c r="AR13" s="879"/>
      <c r="AS13" s="879"/>
      <c r="AT13" s="879"/>
      <c r="AU13" s="879"/>
      <c r="AV13" s="879"/>
      <c r="AW13" s="879"/>
      <c r="AX13" s="879"/>
      <c r="AY13" s="879"/>
      <c r="AZ13" s="879"/>
      <c r="BA13" s="879"/>
      <c r="BB13" s="879"/>
      <c r="BC13" s="879"/>
      <c r="BD13" s="879"/>
      <c r="BE13" s="879" t="s">
        <v>1558</v>
      </c>
      <c r="BF13" s="879"/>
      <c r="BG13" s="879"/>
      <c r="BH13" s="879"/>
      <c r="BI13" s="879"/>
      <c r="BJ13" s="879"/>
      <c r="BK13" s="879"/>
      <c r="BL13" s="879"/>
      <c r="BM13" s="879"/>
      <c r="BN13" s="879"/>
      <c r="BO13" s="879"/>
    </row>
  </sheetData>
  <mergeCells count="132">
    <mergeCell ref="B13:E13"/>
    <mergeCell ref="F13:O13"/>
    <mergeCell ref="P13:W13"/>
    <mergeCell ref="X13:AL13"/>
    <mergeCell ref="AM13:BD13"/>
    <mergeCell ref="BE13:BO13"/>
    <mergeCell ref="X12:AB12"/>
    <mergeCell ref="AC12:AL12"/>
    <mergeCell ref="AM12:AQ12"/>
    <mergeCell ref="AR12:BD12"/>
    <mergeCell ref="BE12:BI12"/>
    <mergeCell ref="BJ12:BO12"/>
    <mergeCell ref="AC11:AL11"/>
    <mergeCell ref="AM11:AQ11"/>
    <mergeCell ref="AR11:BD11"/>
    <mergeCell ref="BE11:BI11"/>
    <mergeCell ref="BJ11:BO11"/>
    <mergeCell ref="B12:E12"/>
    <mergeCell ref="F12:H12"/>
    <mergeCell ref="I12:O12"/>
    <mergeCell ref="P12:Q12"/>
    <mergeCell ref="R12:W12"/>
    <mergeCell ref="B11:E11"/>
    <mergeCell ref="F11:H11"/>
    <mergeCell ref="I11:O11"/>
    <mergeCell ref="P11:Q11"/>
    <mergeCell ref="R11:W11"/>
    <mergeCell ref="X11:AB11"/>
    <mergeCell ref="X10:AB10"/>
    <mergeCell ref="AC10:AL10"/>
    <mergeCell ref="AM10:AQ10"/>
    <mergeCell ref="AR10:BD10"/>
    <mergeCell ref="BE10:BI10"/>
    <mergeCell ref="BJ10:BO10"/>
    <mergeCell ref="AC9:AL9"/>
    <mergeCell ref="AM9:AQ9"/>
    <mergeCell ref="AR9:BD9"/>
    <mergeCell ref="BE9:BI9"/>
    <mergeCell ref="BJ9:BO9"/>
    <mergeCell ref="X9:AB9"/>
    <mergeCell ref="B10:E10"/>
    <mergeCell ref="F10:H10"/>
    <mergeCell ref="I10:O10"/>
    <mergeCell ref="P10:Q10"/>
    <mergeCell ref="R10:W10"/>
    <mergeCell ref="B9:E9"/>
    <mergeCell ref="F9:H9"/>
    <mergeCell ref="I9:O9"/>
    <mergeCell ref="P9:Q9"/>
    <mergeCell ref="R9:W9"/>
    <mergeCell ref="X8:AB8"/>
    <mergeCell ref="AC8:AL8"/>
    <mergeCell ref="AM8:AQ8"/>
    <mergeCell ref="AR8:BD8"/>
    <mergeCell ref="BE8:BI8"/>
    <mergeCell ref="BJ8:BO8"/>
    <mergeCell ref="AC7:AL7"/>
    <mergeCell ref="AM7:AQ7"/>
    <mergeCell ref="AR7:BD7"/>
    <mergeCell ref="BE7:BI7"/>
    <mergeCell ref="BJ7:BO7"/>
    <mergeCell ref="X7:AB7"/>
    <mergeCell ref="B8:E8"/>
    <mergeCell ref="F8:H8"/>
    <mergeCell ref="I8:O8"/>
    <mergeCell ref="P8:Q8"/>
    <mergeCell ref="R8:W8"/>
    <mergeCell ref="B7:E7"/>
    <mergeCell ref="F7:H7"/>
    <mergeCell ref="I7:O7"/>
    <mergeCell ref="P7:Q7"/>
    <mergeCell ref="R7:W7"/>
    <mergeCell ref="X6:AB6"/>
    <mergeCell ref="AC6:AL6"/>
    <mergeCell ref="AM6:AQ6"/>
    <mergeCell ref="AR6:BD6"/>
    <mergeCell ref="BE6:BI6"/>
    <mergeCell ref="BJ6:BO6"/>
    <mergeCell ref="AC5:AL5"/>
    <mergeCell ref="AM5:AQ5"/>
    <mergeCell ref="AR5:BD5"/>
    <mergeCell ref="BE5:BI5"/>
    <mergeCell ref="BJ5:BO5"/>
    <mergeCell ref="X5:AB5"/>
    <mergeCell ref="B6:E6"/>
    <mergeCell ref="F6:H6"/>
    <mergeCell ref="I6:O6"/>
    <mergeCell ref="P6:Q6"/>
    <mergeCell ref="R6:W6"/>
    <mergeCell ref="B5:E5"/>
    <mergeCell ref="F5:H5"/>
    <mergeCell ref="I5:O5"/>
    <mergeCell ref="P5:Q5"/>
    <mergeCell ref="R5:W5"/>
    <mergeCell ref="X4:AB4"/>
    <mergeCell ref="AC4:AL4"/>
    <mergeCell ref="AM4:AQ4"/>
    <mergeCell ref="AR4:BD4"/>
    <mergeCell ref="BE4:BI4"/>
    <mergeCell ref="BJ4:BO4"/>
    <mergeCell ref="AC3:AL3"/>
    <mergeCell ref="AM3:AQ3"/>
    <mergeCell ref="AR3:BD3"/>
    <mergeCell ref="BE3:BI3"/>
    <mergeCell ref="BJ3:BO3"/>
    <mergeCell ref="X3:AB3"/>
    <mergeCell ref="B4:E4"/>
    <mergeCell ref="F4:H4"/>
    <mergeCell ref="I4:O4"/>
    <mergeCell ref="P4:Q4"/>
    <mergeCell ref="R4:W4"/>
    <mergeCell ref="B3:E3"/>
    <mergeCell ref="F3:H3"/>
    <mergeCell ref="I3:O3"/>
    <mergeCell ref="P3:Q3"/>
    <mergeCell ref="R3:W3"/>
    <mergeCell ref="X2:AB2"/>
    <mergeCell ref="AC2:AL2"/>
    <mergeCell ref="AM2:AQ2"/>
    <mergeCell ref="AR2:BD2"/>
    <mergeCell ref="BE2:BI2"/>
    <mergeCell ref="BJ2:BO2"/>
    <mergeCell ref="B1:E2"/>
    <mergeCell ref="F1:O1"/>
    <mergeCell ref="P1:W1"/>
    <mergeCell ref="X1:AL1"/>
    <mergeCell ref="AM1:BD1"/>
    <mergeCell ref="BE1:BO1"/>
    <mergeCell ref="F2:H2"/>
    <mergeCell ref="I2:O2"/>
    <mergeCell ref="P2:Q2"/>
    <mergeCell ref="R2:W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showGridLines="0" zoomScale="90" zoomScaleNormal="90" workbookViewId="0">
      <selection activeCell="A29" sqref="A29:A30"/>
    </sheetView>
  </sheetViews>
  <sheetFormatPr baseColWidth="10" defaultRowHeight="14.25" x14ac:dyDescent="0.2"/>
  <cols>
    <col min="1" max="1" width="11.42578125" style="764"/>
    <col min="2" max="2" width="2.140625" style="764" customWidth="1"/>
    <col min="3" max="3" width="0.85546875" style="764" customWidth="1"/>
    <col min="4" max="4" width="1" style="764" customWidth="1"/>
    <col min="5" max="5" width="21.7109375" style="764" bestFit="1" customWidth="1"/>
    <col min="6" max="7" width="15.5703125" style="764" customWidth="1"/>
    <col min="8" max="8" width="16.140625" style="764" customWidth="1"/>
    <col min="9" max="9" width="9.140625" style="764" customWidth="1"/>
    <col min="10" max="10" width="1" style="764" customWidth="1"/>
    <col min="11" max="11" width="2.140625" style="764" customWidth="1"/>
    <col min="12" max="165" width="11.42578125" style="764"/>
    <col min="166" max="166" width="0.7109375" style="764" customWidth="1"/>
    <col min="167" max="168" width="1.5703125" style="764" customWidth="1"/>
    <col min="169" max="169" width="16.42578125" style="764" customWidth="1"/>
    <col min="170" max="172" width="10.42578125" style="764" customWidth="1"/>
    <col min="173" max="173" width="8.7109375" style="764" customWidth="1"/>
    <col min="174" max="174" width="0.7109375" style="764" customWidth="1"/>
    <col min="175" max="175" width="3.140625" style="764" customWidth="1"/>
    <col min="176" max="176" width="1.140625" style="764" customWidth="1"/>
    <col min="177" max="177" width="18" style="764" customWidth="1"/>
    <col min="178" max="178" width="9.42578125" style="764" customWidth="1"/>
    <col min="179" max="179" width="8.7109375" style="764" customWidth="1"/>
    <col min="180" max="180" width="9.28515625" style="764" customWidth="1"/>
    <col min="181" max="181" width="10.140625" style="764" customWidth="1"/>
    <col min="182" max="182" width="5.140625" style="764" customWidth="1"/>
    <col min="183" max="183" width="10.140625" style="764" customWidth="1"/>
    <col min="184" max="184" width="6.42578125" style="764" customWidth="1"/>
    <col min="185" max="185" width="11.42578125" style="764"/>
    <col min="186" max="186" width="1.28515625" style="764" customWidth="1"/>
    <col min="187" max="187" width="1.42578125" style="764" customWidth="1"/>
    <col min="188" max="188" width="8.28515625" style="764" customWidth="1"/>
    <col min="189" max="189" width="11.42578125" style="764"/>
    <col min="190" max="191" width="10.7109375" style="764" customWidth="1"/>
    <col min="192" max="192" width="10.28515625" style="764" customWidth="1"/>
    <col min="193" max="193" width="11.28515625" style="764" customWidth="1"/>
    <col min="194" max="194" width="7.7109375" style="764" customWidth="1"/>
    <col min="195" max="195" width="10.140625" style="764" customWidth="1"/>
    <col min="196" max="196" width="6.5703125" style="764" customWidth="1"/>
    <col min="197" max="197" width="1.140625" style="764" customWidth="1"/>
    <col min="198" max="198" width="24.5703125" style="764" customWidth="1"/>
    <col min="199" max="199" width="9.85546875" style="764" customWidth="1"/>
    <col min="200" max="200" width="10.7109375" style="764" customWidth="1"/>
    <col min="201" max="201" width="10.85546875" style="764" customWidth="1"/>
    <col min="202" max="202" width="11.140625" style="764" customWidth="1"/>
    <col min="203" max="203" width="9.85546875" style="764" customWidth="1"/>
    <col min="204" max="204" width="1" style="764" customWidth="1"/>
    <col min="205" max="205" width="16.5703125" style="764" customWidth="1"/>
    <col min="206" max="206" width="0.5703125" style="764" customWidth="1"/>
    <col min="207" max="207" width="0.7109375" style="764" customWidth="1"/>
    <col min="208" max="208" width="27.85546875" style="764" customWidth="1"/>
    <col min="209" max="209" width="0.85546875" style="764" customWidth="1"/>
    <col min="210" max="210" width="27.42578125" style="764" customWidth="1"/>
    <col min="211" max="211" width="14.7109375" style="764" customWidth="1"/>
    <col min="212" max="212" width="0.42578125" style="764" customWidth="1"/>
    <col min="213" max="213" width="0.7109375" style="764" customWidth="1"/>
    <col min="214" max="214" width="21.7109375" style="764" customWidth="1"/>
    <col min="215" max="215" width="1.28515625" style="764" customWidth="1"/>
    <col min="216" max="216" width="21.140625" style="764" customWidth="1"/>
    <col min="217" max="421" width="11.42578125" style="764"/>
    <col min="422" max="422" width="0.7109375" style="764" customWidth="1"/>
    <col min="423" max="424" width="1.5703125" style="764" customWidth="1"/>
    <col min="425" max="425" width="16.42578125" style="764" customWidth="1"/>
    <col min="426" max="428" width="10.42578125" style="764" customWidth="1"/>
    <col min="429" max="429" width="8.7109375" style="764" customWidth="1"/>
    <col min="430" max="430" width="0.7109375" style="764" customWidth="1"/>
    <col min="431" max="431" width="3.140625" style="764" customWidth="1"/>
    <col min="432" max="432" width="1.140625" style="764" customWidth="1"/>
    <col min="433" max="433" width="18" style="764" customWidth="1"/>
    <col min="434" max="434" width="9.42578125" style="764" customWidth="1"/>
    <col min="435" max="435" width="8.7109375" style="764" customWidth="1"/>
    <col min="436" max="436" width="9.28515625" style="764" customWidth="1"/>
    <col min="437" max="437" width="10.140625" style="764" customWidth="1"/>
    <col min="438" max="438" width="5.140625" style="764" customWidth="1"/>
    <col min="439" max="439" width="10.140625" style="764" customWidth="1"/>
    <col min="440" max="440" width="6.42578125" style="764" customWidth="1"/>
    <col min="441" max="441" width="11.42578125" style="764"/>
    <col min="442" max="442" width="1.28515625" style="764" customWidth="1"/>
    <col min="443" max="443" width="1.42578125" style="764" customWidth="1"/>
    <col min="444" max="444" width="8.28515625" style="764" customWidth="1"/>
    <col min="445" max="445" width="11.42578125" style="764"/>
    <col min="446" max="447" width="10.7109375" style="764" customWidth="1"/>
    <col min="448" max="448" width="10.28515625" style="764" customWidth="1"/>
    <col min="449" max="449" width="11.28515625" style="764" customWidth="1"/>
    <col min="450" max="450" width="7.7109375" style="764" customWidth="1"/>
    <col min="451" max="451" width="10.140625" style="764" customWidth="1"/>
    <col min="452" max="452" width="6.5703125" style="764" customWidth="1"/>
    <col min="453" max="453" width="1.140625" style="764" customWidth="1"/>
    <col min="454" max="454" width="24.5703125" style="764" customWidth="1"/>
    <col min="455" max="455" width="9.85546875" style="764" customWidth="1"/>
    <col min="456" max="456" width="10.7109375" style="764" customWidth="1"/>
    <col min="457" max="457" width="10.85546875" style="764" customWidth="1"/>
    <col min="458" max="458" width="11.140625" style="764" customWidth="1"/>
    <col min="459" max="459" width="9.85546875" style="764" customWidth="1"/>
    <col min="460" max="460" width="1" style="764" customWidth="1"/>
    <col min="461" max="461" width="16.5703125" style="764" customWidth="1"/>
    <col min="462" max="462" width="0.5703125" style="764" customWidth="1"/>
    <col min="463" max="463" width="0.7109375" style="764" customWidth="1"/>
    <col min="464" max="464" width="27.85546875" style="764" customWidth="1"/>
    <col min="465" max="465" width="0.85546875" style="764" customWidth="1"/>
    <col min="466" max="466" width="27.42578125" style="764" customWidth="1"/>
    <col min="467" max="467" width="14.7109375" style="764" customWidth="1"/>
    <col min="468" max="468" width="0.42578125" style="764" customWidth="1"/>
    <col min="469" max="469" width="0.7109375" style="764" customWidth="1"/>
    <col min="470" max="470" width="21.7109375" style="764" customWidth="1"/>
    <col min="471" max="471" width="1.28515625" style="764" customWidth="1"/>
    <col min="472" max="472" width="21.140625" style="764" customWidth="1"/>
    <col min="473" max="677" width="11.42578125" style="764"/>
    <col min="678" max="678" width="0.7109375" style="764" customWidth="1"/>
    <col min="679" max="680" width="1.5703125" style="764" customWidth="1"/>
    <col min="681" max="681" width="16.42578125" style="764" customWidth="1"/>
    <col min="682" max="684" width="10.42578125" style="764" customWidth="1"/>
    <col min="685" max="685" width="8.7109375" style="764" customWidth="1"/>
    <col min="686" max="686" width="0.7109375" style="764" customWidth="1"/>
    <col min="687" max="687" width="3.140625" style="764" customWidth="1"/>
    <col min="688" max="688" width="1.140625" style="764" customWidth="1"/>
    <col min="689" max="689" width="18" style="764" customWidth="1"/>
    <col min="690" max="690" width="9.42578125" style="764" customWidth="1"/>
    <col min="691" max="691" width="8.7109375" style="764" customWidth="1"/>
    <col min="692" max="692" width="9.28515625" style="764" customWidth="1"/>
    <col min="693" max="693" width="10.140625" style="764" customWidth="1"/>
    <col min="694" max="694" width="5.140625" style="764" customWidth="1"/>
    <col min="695" max="695" width="10.140625" style="764" customWidth="1"/>
    <col min="696" max="696" width="6.42578125" style="764" customWidth="1"/>
    <col min="697" max="697" width="11.42578125" style="764"/>
    <col min="698" max="698" width="1.28515625" style="764" customWidth="1"/>
    <col min="699" max="699" width="1.42578125" style="764" customWidth="1"/>
    <col min="700" max="700" width="8.28515625" style="764" customWidth="1"/>
    <col min="701" max="701" width="11.42578125" style="764"/>
    <col min="702" max="703" width="10.7109375" style="764" customWidth="1"/>
    <col min="704" max="704" width="10.28515625" style="764" customWidth="1"/>
    <col min="705" max="705" width="11.28515625" style="764" customWidth="1"/>
    <col min="706" max="706" width="7.7109375" style="764" customWidth="1"/>
    <col min="707" max="707" width="10.140625" style="764" customWidth="1"/>
    <col min="708" max="708" width="6.5703125" style="764" customWidth="1"/>
    <col min="709" max="709" width="1.140625" style="764" customWidth="1"/>
    <col min="710" max="710" width="24.5703125" style="764" customWidth="1"/>
    <col min="711" max="711" width="9.85546875" style="764" customWidth="1"/>
    <col min="712" max="712" width="10.7109375" style="764" customWidth="1"/>
    <col min="713" max="713" width="10.85546875" style="764" customWidth="1"/>
    <col min="714" max="714" width="11.140625" style="764" customWidth="1"/>
    <col min="715" max="715" width="9.85546875" style="764" customWidth="1"/>
    <col min="716" max="716" width="1" style="764" customWidth="1"/>
    <col min="717" max="717" width="16.5703125" style="764" customWidth="1"/>
    <col min="718" max="718" width="0.5703125" style="764" customWidth="1"/>
    <col min="719" max="719" width="0.7109375" style="764" customWidth="1"/>
    <col min="720" max="720" width="27.85546875" style="764" customWidth="1"/>
    <col min="721" max="721" width="0.85546875" style="764" customWidth="1"/>
    <col min="722" max="722" width="27.42578125" style="764" customWidth="1"/>
    <col min="723" max="723" width="14.7109375" style="764" customWidth="1"/>
    <col min="724" max="724" width="0.42578125" style="764" customWidth="1"/>
    <col min="725" max="725" width="0.7109375" style="764" customWidth="1"/>
    <col min="726" max="726" width="21.7109375" style="764" customWidth="1"/>
    <col min="727" max="727" width="1.28515625" style="764" customWidth="1"/>
    <col min="728" max="728" width="21.140625" style="764" customWidth="1"/>
    <col min="729" max="933" width="11.42578125" style="764"/>
    <col min="934" max="934" width="0.7109375" style="764" customWidth="1"/>
    <col min="935" max="936" width="1.5703125" style="764" customWidth="1"/>
    <col min="937" max="937" width="16.42578125" style="764" customWidth="1"/>
    <col min="938" max="940" width="10.42578125" style="764" customWidth="1"/>
    <col min="941" max="941" width="8.7109375" style="764" customWidth="1"/>
    <col min="942" max="942" width="0.7109375" style="764" customWidth="1"/>
    <col min="943" max="943" width="3.140625" style="764" customWidth="1"/>
    <col min="944" max="944" width="1.140625" style="764" customWidth="1"/>
    <col min="945" max="945" width="18" style="764" customWidth="1"/>
    <col min="946" max="946" width="9.42578125" style="764" customWidth="1"/>
    <col min="947" max="947" width="8.7109375" style="764" customWidth="1"/>
    <col min="948" max="948" width="9.28515625" style="764" customWidth="1"/>
    <col min="949" max="949" width="10.140625" style="764" customWidth="1"/>
    <col min="950" max="950" width="5.140625" style="764" customWidth="1"/>
    <col min="951" max="951" width="10.140625" style="764" customWidth="1"/>
    <col min="952" max="952" width="6.42578125" style="764" customWidth="1"/>
    <col min="953" max="953" width="11.42578125" style="764"/>
    <col min="954" max="954" width="1.28515625" style="764" customWidth="1"/>
    <col min="955" max="955" width="1.42578125" style="764" customWidth="1"/>
    <col min="956" max="956" width="8.28515625" style="764" customWidth="1"/>
    <col min="957" max="957" width="11.42578125" style="764"/>
    <col min="958" max="959" width="10.7109375" style="764" customWidth="1"/>
    <col min="960" max="960" width="10.28515625" style="764" customWidth="1"/>
    <col min="961" max="961" width="11.28515625" style="764" customWidth="1"/>
    <col min="962" max="962" width="7.7109375" style="764" customWidth="1"/>
    <col min="963" max="963" width="10.140625" style="764" customWidth="1"/>
    <col min="964" max="964" width="6.5703125" style="764" customWidth="1"/>
    <col min="965" max="965" width="1.140625" style="764" customWidth="1"/>
    <col min="966" max="966" width="24.5703125" style="764" customWidth="1"/>
    <col min="967" max="967" width="9.85546875" style="764" customWidth="1"/>
    <col min="968" max="968" width="10.7109375" style="764" customWidth="1"/>
    <col min="969" max="969" width="10.85546875" style="764" customWidth="1"/>
    <col min="970" max="970" width="11.140625" style="764" customWidth="1"/>
    <col min="971" max="971" width="9.85546875" style="764" customWidth="1"/>
    <col min="972" max="972" width="1" style="764" customWidth="1"/>
    <col min="973" max="973" width="16.5703125" style="764" customWidth="1"/>
    <col min="974" max="974" width="0.5703125" style="764" customWidth="1"/>
    <col min="975" max="975" width="0.7109375" style="764" customWidth="1"/>
    <col min="976" max="976" width="27.85546875" style="764" customWidth="1"/>
    <col min="977" max="977" width="0.85546875" style="764" customWidth="1"/>
    <col min="978" max="978" width="27.42578125" style="764" customWidth="1"/>
    <col min="979" max="979" width="14.7109375" style="764" customWidth="1"/>
    <col min="980" max="980" width="0.42578125" style="764" customWidth="1"/>
    <col min="981" max="981" width="0.7109375" style="764" customWidth="1"/>
    <col min="982" max="982" width="21.7109375" style="764" customWidth="1"/>
    <col min="983" max="983" width="1.28515625" style="764" customWidth="1"/>
    <col min="984" max="984" width="21.140625" style="764" customWidth="1"/>
    <col min="985" max="1189" width="11.42578125" style="764"/>
    <col min="1190" max="1190" width="0.7109375" style="764" customWidth="1"/>
    <col min="1191" max="1192" width="1.5703125" style="764" customWidth="1"/>
    <col min="1193" max="1193" width="16.42578125" style="764" customWidth="1"/>
    <col min="1194" max="1196" width="10.42578125" style="764" customWidth="1"/>
    <col min="1197" max="1197" width="8.7109375" style="764" customWidth="1"/>
    <col min="1198" max="1198" width="0.7109375" style="764" customWidth="1"/>
    <col min="1199" max="1199" width="3.140625" style="764" customWidth="1"/>
    <col min="1200" max="1200" width="1.140625" style="764" customWidth="1"/>
    <col min="1201" max="1201" width="18" style="764" customWidth="1"/>
    <col min="1202" max="1202" width="9.42578125" style="764" customWidth="1"/>
    <col min="1203" max="1203" width="8.7109375" style="764" customWidth="1"/>
    <col min="1204" max="1204" width="9.28515625" style="764" customWidth="1"/>
    <col min="1205" max="1205" width="10.140625" style="764" customWidth="1"/>
    <col min="1206" max="1206" width="5.140625" style="764" customWidth="1"/>
    <col min="1207" max="1207" width="10.140625" style="764" customWidth="1"/>
    <col min="1208" max="1208" width="6.42578125" style="764" customWidth="1"/>
    <col min="1209" max="1209" width="11.42578125" style="764"/>
    <col min="1210" max="1210" width="1.28515625" style="764" customWidth="1"/>
    <col min="1211" max="1211" width="1.42578125" style="764" customWidth="1"/>
    <col min="1212" max="1212" width="8.28515625" style="764" customWidth="1"/>
    <col min="1213" max="1213" width="11.42578125" style="764"/>
    <col min="1214" max="1215" width="10.7109375" style="764" customWidth="1"/>
    <col min="1216" max="1216" width="10.28515625" style="764" customWidth="1"/>
    <col min="1217" max="1217" width="11.28515625" style="764" customWidth="1"/>
    <col min="1218" max="1218" width="7.7109375" style="764" customWidth="1"/>
    <col min="1219" max="1219" width="10.140625" style="764" customWidth="1"/>
    <col min="1220" max="1220" width="6.5703125" style="764" customWidth="1"/>
    <col min="1221" max="1221" width="1.140625" style="764" customWidth="1"/>
    <col min="1222" max="1222" width="24.5703125" style="764" customWidth="1"/>
    <col min="1223" max="1223" width="9.85546875" style="764" customWidth="1"/>
    <col min="1224" max="1224" width="10.7109375" style="764" customWidth="1"/>
    <col min="1225" max="1225" width="10.85546875" style="764" customWidth="1"/>
    <col min="1226" max="1226" width="11.140625" style="764" customWidth="1"/>
    <col min="1227" max="1227" width="9.85546875" style="764" customWidth="1"/>
    <col min="1228" max="1228" width="1" style="764" customWidth="1"/>
    <col min="1229" max="1229" width="16.5703125" style="764" customWidth="1"/>
    <col min="1230" max="1230" width="0.5703125" style="764" customWidth="1"/>
    <col min="1231" max="1231" width="0.7109375" style="764" customWidth="1"/>
    <col min="1232" max="1232" width="27.85546875" style="764" customWidth="1"/>
    <col min="1233" max="1233" width="0.85546875" style="764" customWidth="1"/>
    <col min="1234" max="1234" width="27.42578125" style="764" customWidth="1"/>
    <col min="1235" max="1235" width="14.7109375" style="764" customWidth="1"/>
    <col min="1236" max="1236" width="0.42578125" style="764" customWidth="1"/>
    <col min="1237" max="1237" width="0.7109375" style="764" customWidth="1"/>
    <col min="1238" max="1238" width="21.7109375" style="764" customWidth="1"/>
    <col min="1239" max="1239" width="1.28515625" style="764" customWidth="1"/>
    <col min="1240" max="1240" width="21.140625" style="764" customWidth="1"/>
    <col min="1241" max="1445" width="11.42578125" style="764"/>
    <col min="1446" max="1446" width="0.7109375" style="764" customWidth="1"/>
    <col min="1447" max="1448" width="1.5703125" style="764" customWidth="1"/>
    <col min="1449" max="1449" width="16.42578125" style="764" customWidth="1"/>
    <col min="1450" max="1452" width="10.42578125" style="764" customWidth="1"/>
    <col min="1453" max="1453" width="8.7109375" style="764" customWidth="1"/>
    <col min="1454" max="1454" width="0.7109375" style="764" customWidth="1"/>
    <col min="1455" max="1455" width="3.140625" style="764" customWidth="1"/>
    <col min="1456" max="1456" width="1.140625" style="764" customWidth="1"/>
    <col min="1457" max="1457" width="18" style="764" customWidth="1"/>
    <col min="1458" max="1458" width="9.42578125" style="764" customWidth="1"/>
    <col min="1459" max="1459" width="8.7109375" style="764" customWidth="1"/>
    <col min="1460" max="1460" width="9.28515625" style="764" customWidth="1"/>
    <col min="1461" max="1461" width="10.140625" style="764" customWidth="1"/>
    <col min="1462" max="1462" width="5.140625" style="764" customWidth="1"/>
    <col min="1463" max="1463" width="10.140625" style="764" customWidth="1"/>
    <col min="1464" max="1464" width="6.42578125" style="764" customWidth="1"/>
    <col min="1465" max="1465" width="11.42578125" style="764"/>
    <col min="1466" max="1466" width="1.28515625" style="764" customWidth="1"/>
    <col min="1467" max="1467" width="1.42578125" style="764" customWidth="1"/>
    <col min="1468" max="1468" width="8.28515625" style="764" customWidth="1"/>
    <col min="1469" max="1469" width="11.42578125" style="764"/>
    <col min="1470" max="1471" width="10.7109375" style="764" customWidth="1"/>
    <col min="1472" max="1472" width="10.28515625" style="764" customWidth="1"/>
    <col min="1473" max="1473" width="11.28515625" style="764" customWidth="1"/>
    <col min="1474" max="1474" width="7.7109375" style="764" customWidth="1"/>
    <col min="1475" max="1475" width="10.140625" style="764" customWidth="1"/>
    <col min="1476" max="1476" width="6.5703125" style="764" customWidth="1"/>
    <col min="1477" max="1477" width="1.140625" style="764" customWidth="1"/>
    <col min="1478" max="1478" width="24.5703125" style="764" customWidth="1"/>
    <col min="1479" max="1479" width="9.85546875" style="764" customWidth="1"/>
    <col min="1480" max="1480" width="10.7109375" style="764" customWidth="1"/>
    <col min="1481" max="1481" width="10.85546875" style="764" customWidth="1"/>
    <col min="1482" max="1482" width="11.140625" style="764" customWidth="1"/>
    <col min="1483" max="1483" width="9.85546875" style="764" customWidth="1"/>
    <col min="1484" max="1484" width="1" style="764" customWidth="1"/>
    <col min="1485" max="1485" width="16.5703125" style="764" customWidth="1"/>
    <col min="1486" max="1486" width="0.5703125" style="764" customWidth="1"/>
    <col min="1487" max="1487" width="0.7109375" style="764" customWidth="1"/>
    <col min="1488" max="1488" width="27.85546875" style="764" customWidth="1"/>
    <col min="1489" max="1489" width="0.85546875" style="764" customWidth="1"/>
    <col min="1490" max="1490" width="27.42578125" style="764" customWidth="1"/>
    <col min="1491" max="1491" width="14.7109375" style="764" customWidth="1"/>
    <col min="1492" max="1492" width="0.42578125" style="764" customWidth="1"/>
    <col min="1493" max="1493" width="0.7109375" style="764" customWidth="1"/>
    <col min="1494" max="1494" width="21.7109375" style="764" customWidth="1"/>
    <col min="1495" max="1495" width="1.28515625" style="764" customWidth="1"/>
    <col min="1496" max="1496" width="21.140625" style="764" customWidth="1"/>
    <col min="1497" max="1701" width="11.42578125" style="764"/>
    <col min="1702" max="1702" width="0.7109375" style="764" customWidth="1"/>
    <col min="1703" max="1704" width="1.5703125" style="764" customWidth="1"/>
    <col min="1705" max="1705" width="16.42578125" style="764" customWidth="1"/>
    <col min="1706" max="1708" width="10.42578125" style="764" customWidth="1"/>
    <col min="1709" max="1709" width="8.7109375" style="764" customWidth="1"/>
    <col min="1710" max="1710" width="0.7109375" style="764" customWidth="1"/>
    <col min="1711" max="1711" width="3.140625" style="764" customWidth="1"/>
    <col min="1712" max="1712" width="1.140625" style="764" customWidth="1"/>
    <col min="1713" max="1713" width="18" style="764" customWidth="1"/>
    <col min="1714" max="1714" width="9.42578125" style="764" customWidth="1"/>
    <col min="1715" max="1715" width="8.7109375" style="764" customWidth="1"/>
    <col min="1716" max="1716" width="9.28515625" style="764" customWidth="1"/>
    <col min="1717" max="1717" width="10.140625" style="764" customWidth="1"/>
    <col min="1718" max="1718" width="5.140625" style="764" customWidth="1"/>
    <col min="1719" max="1719" width="10.140625" style="764" customWidth="1"/>
    <col min="1720" max="1720" width="6.42578125" style="764" customWidth="1"/>
    <col min="1721" max="1721" width="11.42578125" style="764"/>
    <col min="1722" max="1722" width="1.28515625" style="764" customWidth="1"/>
    <col min="1723" max="1723" width="1.42578125" style="764" customWidth="1"/>
    <col min="1724" max="1724" width="8.28515625" style="764" customWidth="1"/>
    <col min="1725" max="1725" width="11.42578125" style="764"/>
    <col min="1726" max="1727" width="10.7109375" style="764" customWidth="1"/>
    <col min="1728" max="1728" width="10.28515625" style="764" customWidth="1"/>
    <col min="1729" max="1729" width="11.28515625" style="764" customWidth="1"/>
    <col min="1730" max="1730" width="7.7109375" style="764" customWidth="1"/>
    <col min="1731" max="1731" width="10.140625" style="764" customWidth="1"/>
    <col min="1732" max="1732" width="6.5703125" style="764" customWidth="1"/>
    <col min="1733" max="1733" width="1.140625" style="764" customWidth="1"/>
    <col min="1734" max="1734" width="24.5703125" style="764" customWidth="1"/>
    <col min="1735" max="1735" width="9.85546875" style="764" customWidth="1"/>
    <col min="1736" max="1736" width="10.7109375" style="764" customWidth="1"/>
    <col min="1737" max="1737" width="10.85546875" style="764" customWidth="1"/>
    <col min="1738" max="1738" width="11.140625" style="764" customWidth="1"/>
    <col min="1739" max="1739" width="9.85546875" style="764" customWidth="1"/>
    <col min="1740" max="1740" width="1" style="764" customWidth="1"/>
    <col min="1741" max="1741" width="16.5703125" style="764" customWidth="1"/>
    <col min="1742" max="1742" width="0.5703125" style="764" customWidth="1"/>
    <col min="1743" max="1743" width="0.7109375" style="764" customWidth="1"/>
    <col min="1744" max="1744" width="27.85546875" style="764" customWidth="1"/>
    <col min="1745" max="1745" width="0.85546875" style="764" customWidth="1"/>
    <col min="1746" max="1746" width="27.42578125" style="764" customWidth="1"/>
    <col min="1747" max="1747" width="14.7109375" style="764" customWidth="1"/>
    <col min="1748" max="1748" width="0.42578125" style="764" customWidth="1"/>
    <col min="1749" max="1749" width="0.7109375" style="764" customWidth="1"/>
    <col min="1750" max="1750" width="21.7109375" style="764" customWidth="1"/>
    <col min="1751" max="1751" width="1.28515625" style="764" customWidth="1"/>
    <col min="1752" max="1752" width="21.140625" style="764" customWidth="1"/>
    <col min="1753" max="1957" width="11.42578125" style="764"/>
    <col min="1958" max="1958" width="0.7109375" style="764" customWidth="1"/>
    <col min="1959" max="1960" width="1.5703125" style="764" customWidth="1"/>
    <col min="1961" max="1961" width="16.42578125" style="764" customWidth="1"/>
    <col min="1962" max="1964" width="10.42578125" style="764" customWidth="1"/>
    <col min="1965" max="1965" width="8.7109375" style="764" customWidth="1"/>
    <col min="1966" max="1966" width="0.7109375" style="764" customWidth="1"/>
    <col min="1967" max="1967" width="3.140625" style="764" customWidth="1"/>
    <col min="1968" max="1968" width="1.140625" style="764" customWidth="1"/>
    <col min="1969" max="1969" width="18" style="764" customWidth="1"/>
    <col min="1970" max="1970" width="9.42578125" style="764" customWidth="1"/>
    <col min="1971" max="1971" width="8.7109375" style="764" customWidth="1"/>
    <col min="1972" max="1972" width="9.28515625" style="764" customWidth="1"/>
    <col min="1973" max="1973" width="10.140625" style="764" customWidth="1"/>
    <col min="1974" max="1974" width="5.140625" style="764" customWidth="1"/>
    <col min="1975" max="1975" width="10.140625" style="764" customWidth="1"/>
    <col min="1976" max="1976" width="6.42578125" style="764" customWidth="1"/>
    <col min="1977" max="1977" width="11.42578125" style="764"/>
    <col min="1978" max="1978" width="1.28515625" style="764" customWidth="1"/>
    <col min="1979" max="1979" width="1.42578125" style="764" customWidth="1"/>
    <col min="1980" max="1980" width="8.28515625" style="764" customWidth="1"/>
    <col min="1981" max="1981" width="11.42578125" style="764"/>
    <col min="1982" max="1983" width="10.7109375" style="764" customWidth="1"/>
    <col min="1984" max="1984" width="10.28515625" style="764" customWidth="1"/>
    <col min="1985" max="1985" width="11.28515625" style="764" customWidth="1"/>
    <col min="1986" max="1986" width="7.7109375" style="764" customWidth="1"/>
    <col min="1987" max="1987" width="10.140625" style="764" customWidth="1"/>
    <col min="1988" max="1988" width="6.5703125" style="764" customWidth="1"/>
    <col min="1989" max="1989" width="1.140625" style="764" customWidth="1"/>
    <col min="1990" max="1990" width="24.5703125" style="764" customWidth="1"/>
    <col min="1991" max="1991" width="9.85546875" style="764" customWidth="1"/>
    <col min="1992" max="1992" width="10.7109375" style="764" customWidth="1"/>
    <col min="1993" max="1993" width="10.85546875" style="764" customWidth="1"/>
    <col min="1994" max="1994" width="11.140625" style="764" customWidth="1"/>
    <col min="1995" max="1995" width="9.85546875" style="764" customWidth="1"/>
    <col min="1996" max="1996" width="1" style="764" customWidth="1"/>
    <col min="1997" max="1997" width="16.5703125" style="764" customWidth="1"/>
    <col min="1998" max="1998" width="0.5703125" style="764" customWidth="1"/>
    <col min="1999" max="1999" width="0.7109375" style="764" customWidth="1"/>
    <col min="2000" max="2000" width="27.85546875" style="764" customWidth="1"/>
    <col min="2001" max="2001" width="0.85546875" style="764" customWidth="1"/>
    <col min="2002" max="2002" width="27.42578125" style="764" customWidth="1"/>
    <col min="2003" max="2003" width="14.7109375" style="764" customWidth="1"/>
    <col min="2004" max="2004" width="0.42578125" style="764" customWidth="1"/>
    <col min="2005" max="2005" width="0.7109375" style="764" customWidth="1"/>
    <col min="2006" max="2006" width="21.7109375" style="764" customWidth="1"/>
    <col min="2007" max="2007" width="1.28515625" style="764" customWidth="1"/>
    <col min="2008" max="2008" width="21.140625" style="764" customWidth="1"/>
    <col min="2009" max="2213" width="11.42578125" style="764"/>
    <col min="2214" max="2214" width="0.7109375" style="764" customWidth="1"/>
    <col min="2215" max="2216" width="1.5703125" style="764" customWidth="1"/>
    <col min="2217" max="2217" width="16.42578125" style="764" customWidth="1"/>
    <col min="2218" max="2220" width="10.42578125" style="764" customWidth="1"/>
    <col min="2221" max="2221" width="8.7109375" style="764" customWidth="1"/>
    <col min="2222" max="2222" width="0.7109375" style="764" customWidth="1"/>
    <col min="2223" max="2223" width="3.140625" style="764" customWidth="1"/>
    <col min="2224" max="2224" width="1.140625" style="764" customWidth="1"/>
    <col min="2225" max="2225" width="18" style="764" customWidth="1"/>
    <col min="2226" max="2226" width="9.42578125" style="764" customWidth="1"/>
    <col min="2227" max="2227" width="8.7109375" style="764" customWidth="1"/>
    <col min="2228" max="2228" width="9.28515625" style="764" customWidth="1"/>
    <col min="2229" max="2229" width="10.140625" style="764" customWidth="1"/>
    <col min="2230" max="2230" width="5.140625" style="764" customWidth="1"/>
    <col min="2231" max="2231" width="10.140625" style="764" customWidth="1"/>
    <col min="2232" max="2232" width="6.42578125" style="764" customWidth="1"/>
    <col min="2233" max="2233" width="11.42578125" style="764"/>
    <col min="2234" max="2234" width="1.28515625" style="764" customWidth="1"/>
    <col min="2235" max="2235" width="1.42578125" style="764" customWidth="1"/>
    <col min="2236" max="2236" width="8.28515625" style="764" customWidth="1"/>
    <col min="2237" max="2237" width="11.42578125" style="764"/>
    <col min="2238" max="2239" width="10.7109375" style="764" customWidth="1"/>
    <col min="2240" max="2240" width="10.28515625" style="764" customWidth="1"/>
    <col min="2241" max="2241" width="11.28515625" style="764" customWidth="1"/>
    <col min="2242" max="2242" width="7.7109375" style="764" customWidth="1"/>
    <col min="2243" max="2243" width="10.140625" style="764" customWidth="1"/>
    <col min="2244" max="2244" width="6.5703125" style="764" customWidth="1"/>
    <col min="2245" max="2245" width="1.140625" style="764" customWidth="1"/>
    <col min="2246" max="2246" width="24.5703125" style="764" customWidth="1"/>
    <col min="2247" max="2247" width="9.85546875" style="764" customWidth="1"/>
    <col min="2248" max="2248" width="10.7109375" style="764" customWidth="1"/>
    <col min="2249" max="2249" width="10.85546875" style="764" customWidth="1"/>
    <col min="2250" max="2250" width="11.140625" style="764" customWidth="1"/>
    <col min="2251" max="2251" width="9.85546875" style="764" customWidth="1"/>
    <col min="2252" max="2252" width="1" style="764" customWidth="1"/>
    <col min="2253" max="2253" width="16.5703125" style="764" customWidth="1"/>
    <col min="2254" max="2254" width="0.5703125" style="764" customWidth="1"/>
    <col min="2255" max="2255" width="0.7109375" style="764" customWidth="1"/>
    <col min="2256" max="2256" width="27.85546875" style="764" customWidth="1"/>
    <col min="2257" max="2257" width="0.85546875" style="764" customWidth="1"/>
    <col min="2258" max="2258" width="27.42578125" style="764" customWidth="1"/>
    <col min="2259" max="2259" width="14.7109375" style="764" customWidth="1"/>
    <col min="2260" max="2260" width="0.42578125" style="764" customWidth="1"/>
    <col min="2261" max="2261" width="0.7109375" style="764" customWidth="1"/>
    <col min="2262" max="2262" width="21.7109375" style="764" customWidth="1"/>
    <col min="2263" max="2263" width="1.28515625" style="764" customWidth="1"/>
    <col min="2264" max="2264" width="21.140625" style="764" customWidth="1"/>
    <col min="2265" max="2469" width="11.42578125" style="764"/>
    <col min="2470" max="2470" width="0.7109375" style="764" customWidth="1"/>
    <col min="2471" max="2472" width="1.5703125" style="764" customWidth="1"/>
    <col min="2473" max="2473" width="16.42578125" style="764" customWidth="1"/>
    <col min="2474" max="2476" width="10.42578125" style="764" customWidth="1"/>
    <col min="2477" max="2477" width="8.7109375" style="764" customWidth="1"/>
    <col min="2478" max="2478" width="0.7109375" style="764" customWidth="1"/>
    <col min="2479" max="2479" width="3.140625" style="764" customWidth="1"/>
    <col min="2480" max="2480" width="1.140625" style="764" customWidth="1"/>
    <col min="2481" max="2481" width="18" style="764" customWidth="1"/>
    <col min="2482" max="2482" width="9.42578125" style="764" customWidth="1"/>
    <col min="2483" max="2483" width="8.7109375" style="764" customWidth="1"/>
    <col min="2484" max="2484" width="9.28515625" style="764" customWidth="1"/>
    <col min="2485" max="2485" width="10.140625" style="764" customWidth="1"/>
    <col min="2486" max="2486" width="5.140625" style="764" customWidth="1"/>
    <col min="2487" max="2487" width="10.140625" style="764" customWidth="1"/>
    <col min="2488" max="2488" width="6.42578125" style="764" customWidth="1"/>
    <col min="2489" max="2489" width="11.42578125" style="764"/>
    <col min="2490" max="2490" width="1.28515625" style="764" customWidth="1"/>
    <col min="2491" max="2491" width="1.42578125" style="764" customWidth="1"/>
    <col min="2492" max="2492" width="8.28515625" style="764" customWidth="1"/>
    <col min="2493" max="2493" width="11.42578125" style="764"/>
    <col min="2494" max="2495" width="10.7109375" style="764" customWidth="1"/>
    <col min="2496" max="2496" width="10.28515625" style="764" customWidth="1"/>
    <col min="2497" max="2497" width="11.28515625" style="764" customWidth="1"/>
    <col min="2498" max="2498" width="7.7109375" style="764" customWidth="1"/>
    <col min="2499" max="2499" width="10.140625" style="764" customWidth="1"/>
    <col min="2500" max="2500" width="6.5703125" style="764" customWidth="1"/>
    <col min="2501" max="2501" width="1.140625" style="764" customWidth="1"/>
    <col min="2502" max="2502" width="24.5703125" style="764" customWidth="1"/>
    <col min="2503" max="2503" width="9.85546875" style="764" customWidth="1"/>
    <col min="2504" max="2504" width="10.7109375" style="764" customWidth="1"/>
    <col min="2505" max="2505" width="10.85546875" style="764" customWidth="1"/>
    <col min="2506" max="2506" width="11.140625" style="764" customWidth="1"/>
    <col min="2507" max="2507" width="9.85546875" style="764" customWidth="1"/>
    <col min="2508" max="2508" width="1" style="764" customWidth="1"/>
    <col min="2509" max="2509" width="16.5703125" style="764" customWidth="1"/>
    <col min="2510" max="2510" width="0.5703125" style="764" customWidth="1"/>
    <col min="2511" max="2511" width="0.7109375" style="764" customWidth="1"/>
    <col min="2512" max="2512" width="27.85546875" style="764" customWidth="1"/>
    <col min="2513" max="2513" width="0.85546875" style="764" customWidth="1"/>
    <col min="2514" max="2514" width="27.42578125" style="764" customWidth="1"/>
    <col min="2515" max="2515" width="14.7109375" style="764" customWidth="1"/>
    <col min="2516" max="2516" width="0.42578125" style="764" customWidth="1"/>
    <col min="2517" max="2517" width="0.7109375" style="764" customWidth="1"/>
    <col min="2518" max="2518" width="21.7109375" style="764" customWidth="1"/>
    <col min="2519" max="2519" width="1.28515625" style="764" customWidth="1"/>
    <col min="2520" max="2520" width="21.140625" style="764" customWidth="1"/>
    <col min="2521" max="2725" width="11.42578125" style="764"/>
    <col min="2726" max="2726" width="0.7109375" style="764" customWidth="1"/>
    <col min="2727" max="2728" width="1.5703125" style="764" customWidth="1"/>
    <col min="2729" max="2729" width="16.42578125" style="764" customWidth="1"/>
    <col min="2730" max="2732" width="10.42578125" style="764" customWidth="1"/>
    <col min="2733" max="2733" width="8.7109375" style="764" customWidth="1"/>
    <col min="2734" max="2734" width="0.7109375" style="764" customWidth="1"/>
    <col min="2735" max="2735" width="3.140625" style="764" customWidth="1"/>
    <col min="2736" max="2736" width="1.140625" style="764" customWidth="1"/>
    <col min="2737" max="2737" width="18" style="764" customWidth="1"/>
    <col min="2738" max="2738" width="9.42578125" style="764" customWidth="1"/>
    <col min="2739" max="2739" width="8.7109375" style="764" customWidth="1"/>
    <col min="2740" max="2740" width="9.28515625" style="764" customWidth="1"/>
    <col min="2741" max="2741" width="10.140625" style="764" customWidth="1"/>
    <col min="2742" max="2742" width="5.140625" style="764" customWidth="1"/>
    <col min="2743" max="2743" width="10.140625" style="764" customWidth="1"/>
    <col min="2744" max="2744" width="6.42578125" style="764" customWidth="1"/>
    <col min="2745" max="2745" width="11.42578125" style="764"/>
    <col min="2746" max="2746" width="1.28515625" style="764" customWidth="1"/>
    <col min="2747" max="2747" width="1.42578125" style="764" customWidth="1"/>
    <col min="2748" max="2748" width="8.28515625" style="764" customWidth="1"/>
    <col min="2749" max="2749" width="11.42578125" style="764"/>
    <col min="2750" max="2751" width="10.7109375" style="764" customWidth="1"/>
    <col min="2752" max="2752" width="10.28515625" style="764" customWidth="1"/>
    <col min="2753" max="2753" width="11.28515625" style="764" customWidth="1"/>
    <col min="2754" max="2754" width="7.7109375" style="764" customWidth="1"/>
    <col min="2755" max="2755" width="10.140625" style="764" customWidth="1"/>
    <col min="2756" max="2756" width="6.5703125" style="764" customWidth="1"/>
    <col min="2757" max="2757" width="1.140625" style="764" customWidth="1"/>
    <col min="2758" max="2758" width="24.5703125" style="764" customWidth="1"/>
    <col min="2759" max="2759" width="9.85546875" style="764" customWidth="1"/>
    <col min="2760" max="2760" width="10.7109375" style="764" customWidth="1"/>
    <col min="2761" max="2761" width="10.85546875" style="764" customWidth="1"/>
    <col min="2762" max="2762" width="11.140625" style="764" customWidth="1"/>
    <col min="2763" max="2763" width="9.85546875" style="764" customWidth="1"/>
    <col min="2764" max="2764" width="1" style="764" customWidth="1"/>
    <col min="2765" max="2765" width="16.5703125" style="764" customWidth="1"/>
    <col min="2766" max="2766" width="0.5703125" style="764" customWidth="1"/>
    <col min="2767" max="2767" width="0.7109375" style="764" customWidth="1"/>
    <col min="2768" max="2768" width="27.85546875" style="764" customWidth="1"/>
    <col min="2769" max="2769" width="0.85546875" style="764" customWidth="1"/>
    <col min="2770" max="2770" width="27.42578125" style="764" customWidth="1"/>
    <col min="2771" max="2771" width="14.7109375" style="764" customWidth="1"/>
    <col min="2772" max="2772" width="0.42578125" style="764" customWidth="1"/>
    <col min="2773" max="2773" width="0.7109375" style="764" customWidth="1"/>
    <col min="2774" max="2774" width="21.7109375" style="764" customWidth="1"/>
    <col min="2775" max="2775" width="1.28515625" style="764" customWidth="1"/>
    <col min="2776" max="2776" width="21.140625" style="764" customWidth="1"/>
    <col min="2777" max="2981" width="11.42578125" style="764"/>
    <col min="2982" max="2982" width="0.7109375" style="764" customWidth="1"/>
    <col min="2983" max="2984" width="1.5703125" style="764" customWidth="1"/>
    <col min="2985" max="2985" width="16.42578125" style="764" customWidth="1"/>
    <col min="2986" max="2988" width="10.42578125" style="764" customWidth="1"/>
    <col min="2989" max="2989" width="8.7109375" style="764" customWidth="1"/>
    <col min="2990" max="2990" width="0.7109375" style="764" customWidth="1"/>
    <col min="2991" max="2991" width="3.140625" style="764" customWidth="1"/>
    <col min="2992" max="2992" width="1.140625" style="764" customWidth="1"/>
    <col min="2993" max="2993" width="18" style="764" customWidth="1"/>
    <col min="2994" max="2994" width="9.42578125" style="764" customWidth="1"/>
    <col min="2995" max="2995" width="8.7109375" style="764" customWidth="1"/>
    <col min="2996" max="2996" width="9.28515625" style="764" customWidth="1"/>
    <col min="2997" max="2997" width="10.140625" style="764" customWidth="1"/>
    <col min="2998" max="2998" width="5.140625" style="764" customWidth="1"/>
    <col min="2999" max="2999" width="10.140625" style="764" customWidth="1"/>
    <col min="3000" max="3000" width="6.42578125" style="764" customWidth="1"/>
    <col min="3001" max="3001" width="11.42578125" style="764"/>
    <col min="3002" max="3002" width="1.28515625" style="764" customWidth="1"/>
    <col min="3003" max="3003" width="1.42578125" style="764" customWidth="1"/>
    <col min="3004" max="3004" width="8.28515625" style="764" customWidth="1"/>
    <col min="3005" max="3005" width="11.42578125" style="764"/>
    <col min="3006" max="3007" width="10.7109375" style="764" customWidth="1"/>
    <col min="3008" max="3008" width="10.28515625" style="764" customWidth="1"/>
    <col min="3009" max="3009" width="11.28515625" style="764" customWidth="1"/>
    <col min="3010" max="3010" width="7.7109375" style="764" customWidth="1"/>
    <col min="3011" max="3011" width="10.140625" style="764" customWidth="1"/>
    <col min="3012" max="3012" width="6.5703125" style="764" customWidth="1"/>
    <col min="3013" max="3013" width="1.140625" style="764" customWidth="1"/>
    <col min="3014" max="3014" width="24.5703125" style="764" customWidth="1"/>
    <col min="3015" max="3015" width="9.85546875" style="764" customWidth="1"/>
    <col min="3016" max="3016" width="10.7109375" style="764" customWidth="1"/>
    <col min="3017" max="3017" width="10.85546875" style="764" customWidth="1"/>
    <col min="3018" max="3018" width="11.140625" style="764" customWidth="1"/>
    <col min="3019" max="3019" width="9.85546875" style="764" customWidth="1"/>
    <col min="3020" max="3020" width="1" style="764" customWidth="1"/>
    <col min="3021" max="3021" width="16.5703125" style="764" customWidth="1"/>
    <col min="3022" max="3022" width="0.5703125" style="764" customWidth="1"/>
    <col min="3023" max="3023" width="0.7109375" style="764" customWidth="1"/>
    <col min="3024" max="3024" width="27.85546875" style="764" customWidth="1"/>
    <col min="3025" max="3025" width="0.85546875" style="764" customWidth="1"/>
    <col min="3026" max="3026" width="27.42578125" style="764" customWidth="1"/>
    <col min="3027" max="3027" width="14.7109375" style="764" customWidth="1"/>
    <col min="3028" max="3028" width="0.42578125" style="764" customWidth="1"/>
    <col min="3029" max="3029" width="0.7109375" style="764" customWidth="1"/>
    <col min="3030" max="3030" width="21.7109375" style="764" customWidth="1"/>
    <col min="3031" max="3031" width="1.28515625" style="764" customWidth="1"/>
    <col min="3032" max="3032" width="21.140625" style="764" customWidth="1"/>
    <col min="3033" max="3237" width="11.42578125" style="764"/>
    <col min="3238" max="3238" width="0.7109375" style="764" customWidth="1"/>
    <col min="3239" max="3240" width="1.5703125" style="764" customWidth="1"/>
    <col min="3241" max="3241" width="16.42578125" style="764" customWidth="1"/>
    <col min="3242" max="3244" width="10.42578125" style="764" customWidth="1"/>
    <col min="3245" max="3245" width="8.7109375" style="764" customWidth="1"/>
    <col min="3246" max="3246" width="0.7109375" style="764" customWidth="1"/>
    <col min="3247" max="3247" width="3.140625" style="764" customWidth="1"/>
    <col min="3248" max="3248" width="1.140625" style="764" customWidth="1"/>
    <col min="3249" max="3249" width="18" style="764" customWidth="1"/>
    <col min="3250" max="3250" width="9.42578125" style="764" customWidth="1"/>
    <col min="3251" max="3251" width="8.7109375" style="764" customWidth="1"/>
    <col min="3252" max="3252" width="9.28515625" style="764" customWidth="1"/>
    <col min="3253" max="3253" width="10.140625" style="764" customWidth="1"/>
    <col min="3254" max="3254" width="5.140625" style="764" customWidth="1"/>
    <col min="3255" max="3255" width="10.140625" style="764" customWidth="1"/>
    <col min="3256" max="3256" width="6.42578125" style="764" customWidth="1"/>
    <col min="3257" max="3257" width="11.42578125" style="764"/>
    <col min="3258" max="3258" width="1.28515625" style="764" customWidth="1"/>
    <col min="3259" max="3259" width="1.42578125" style="764" customWidth="1"/>
    <col min="3260" max="3260" width="8.28515625" style="764" customWidth="1"/>
    <col min="3261" max="3261" width="11.42578125" style="764"/>
    <col min="3262" max="3263" width="10.7109375" style="764" customWidth="1"/>
    <col min="3264" max="3264" width="10.28515625" style="764" customWidth="1"/>
    <col min="3265" max="3265" width="11.28515625" style="764" customWidth="1"/>
    <col min="3266" max="3266" width="7.7109375" style="764" customWidth="1"/>
    <col min="3267" max="3267" width="10.140625" style="764" customWidth="1"/>
    <col min="3268" max="3268" width="6.5703125" style="764" customWidth="1"/>
    <col min="3269" max="3269" width="1.140625" style="764" customWidth="1"/>
    <col min="3270" max="3270" width="24.5703125" style="764" customWidth="1"/>
    <col min="3271" max="3271" width="9.85546875" style="764" customWidth="1"/>
    <col min="3272" max="3272" width="10.7109375" style="764" customWidth="1"/>
    <col min="3273" max="3273" width="10.85546875" style="764" customWidth="1"/>
    <col min="3274" max="3274" width="11.140625" style="764" customWidth="1"/>
    <col min="3275" max="3275" width="9.85546875" style="764" customWidth="1"/>
    <col min="3276" max="3276" width="1" style="764" customWidth="1"/>
    <col min="3277" max="3277" width="16.5703125" style="764" customWidth="1"/>
    <col min="3278" max="3278" width="0.5703125" style="764" customWidth="1"/>
    <col min="3279" max="3279" width="0.7109375" style="764" customWidth="1"/>
    <col min="3280" max="3280" width="27.85546875" style="764" customWidth="1"/>
    <col min="3281" max="3281" width="0.85546875" style="764" customWidth="1"/>
    <col min="3282" max="3282" width="27.42578125" style="764" customWidth="1"/>
    <col min="3283" max="3283" width="14.7109375" style="764" customWidth="1"/>
    <col min="3284" max="3284" width="0.42578125" style="764" customWidth="1"/>
    <col min="3285" max="3285" width="0.7109375" style="764" customWidth="1"/>
    <col min="3286" max="3286" width="21.7109375" style="764" customWidth="1"/>
    <col min="3287" max="3287" width="1.28515625" style="764" customWidth="1"/>
    <col min="3288" max="3288" width="21.140625" style="764" customWidth="1"/>
    <col min="3289" max="3493" width="11.42578125" style="764"/>
    <col min="3494" max="3494" width="0.7109375" style="764" customWidth="1"/>
    <col min="3495" max="3496" width="1.5703125" style="764" customWidth="1"/>
    <col min="3497" max="3497" width="16.42578125" style="764" customWidth="1"/>
    <col min="3498" max="3500" width="10.42578125" style="764" customWidth="1"/>
    <col min="3501" max="3501" width="8.7109375" style="764" customWidth="1"/>
    <col min="3502" max="3502" width="0.7109375" style="764" customWidth="1"/>
    <col min="3503" max="3503" width="3.140625" style="764" customWidth="1"/>
    <col min="3504" max="3504" width="1.140625" style="764" customWidth="1"/>
    <col min="3505" max="3505" width="18" style="764" customWidth="1"/>
    <col min="3506" max="3506" width="9.42578125" style="764" customWidth="1"/>
    <col min="3507" max="3507" width="8.7109375" style="764" customWidth="1"/>
    <col min="3508" max="3508" width="9.28515625" style="764" customWidth="1"/>
    <col min="3509" max="3509" width="10.140625" style="764" customWidth="1"/>
    <col min="3510" max="3510" width="5.140625" style="764" customWidth="1"/>
    <col min="3511" max="3511" width="10.140625" style="764" customWidth="1"/>
    <col min="3512" max="3512" width="6.42578125" style="764" customWidth="1"/>
    <col min="3513" max="3513" width="11.42578125" style="764"/>
    <col min="3514" max="3514" width="1.28515625" style="764" customWidth="1"/>
    <col min="3515" max="3515" width="1.42578125" style="764" customWidth="1"/>
    <col min="3516" max="3516" width="8.28515625" style="764" customWidth="1"/>
    <col min="3517" max="3517" width="11.42578125" style="764"/>
    <col min="3518" max="3519" width="10.7109375" style="764" customWidth="1"/>
    <col min="3520" max="3520" width="10.28515625" style="764" customWidth="1"/>
    <col min="3521" max="3521" width="11.28515625" style="764" customWidth="1"/>
    <col min="3522" max="3522" width="7.7109375" style="764" customWidth="1"/>
    <col min="3523" max="3523" width="10.140625" style="764" customWidth="1"/>
    <col min="3524" max="3524" width="6.5703125" style="764" customWidth="1"/>
    <col min="3525" max="3525" width="1.140625" style="764" customWidth="1"/>
    <col min="3526" max="3526" width="24.5703125" style="764" customWidth="1"/>
    <col min="3527" max="3527" width="9.85546875" style="764" customWidth="1"/>
    <col min="3528" max="3528" width="10.7109375" style="764" customWidth="1"/>
    <col min="3529" max="3529" width="10.85546875" style="764" customWidth="1"/>
    <col min="3530" max="3530" width="11.140625" style="764" customWidth="1"/>
    <col min="3531" max="3531" width="9.85546875" style="764" customWidth="1"/>
    <col min="3532" max="3532" width="1" style="764" customWidth="1"/>
    <col min="3533" max="3533" width="16.5703125" style="764" customWidth="1"/>
    <col min="3534" max="3534" width="0.5703125" style="764" customWidth="1"/>
    <col min="3535" max="3535" width="0.7109375" style="764" customWidth="1"/>
    <col min="3536" max="3536" width="27.85546875" style="764" customWidth="1"/>
    <col min="3537" max="3537" width="0.85546875" style="764" customWidth="1"/>
    <col min="3538" max="3538" width="27.42578125" style="764" customWidth="1"/>
    <col min="3539" max="3539" width="14.7109375" style="764" customWidth="1"/>
    <col min="3540" max="3540" width="0.42578125" style="764" customWidth="1"/>
    <col min="3541" max="3541" width="0.7109375" style="764" customWidth="1"/>
    <col min="3542" max="3542" width="21.7109375" style="764" customWidth="1"/>
    <col min="3543" max="3543" width="1.28515625" style="764" customWidth="1"/>
    <col min="3544" max="3544" width="21.140625" style="764" customWidth="1"/>
    <col min="3545" max="3749" width="11.42578125" style="764"/>
    <col min="3750" max="3750" width="0.7109375" style="764" customWidth="1"/>
    <col min="3751" max="3752" width="1.5703125" style="764" customWidth="1"/>
    <col min="3753" max="3753" width="16.42578125" style="764" customWidth="1"/>
    <col min="3754" max="3756" width="10.42578125" style="764" customWidth="1"/>
    <col min="3757" max="3757" width="8.7109375" style="764" customWidth="1"/>
    <col min="3758" max="3758" width="0.7109375" style="764" customWidth="1"/>
    <col min="3759" max="3759" width="3.140625" style="764" customWidth="1"/>
    <col min="3760" max="3760" width="1.140625" style="764" customWidth="1"/>
    <col min="3761" max="3761" width="18" style="764" customWidth="1"/>
    <col min="3762" max="3762" width="9.42578125" style="764" customWidth="1"/>
    <col min="3763" max="3763" width="8.7109375" style="764" customWidth="1"/>
    <col min="3764" max="3764" width="9.28515625" style="764" customWidth="1"/>
    <col min="3765" max="3765" width="10.140625" style="764" customWidth="1"/>
    <col min="3766" max="3766" width="5.140625" style="764" customWidth="1"/>
    <col min="3767" max="3767" width="10.140625" style="764" customWidth="1"/>
    <col min="3768" max="3768" width="6.42578125" style="764" customWidth="1"/>
    <col min="3769" max="3769" width="11.42578125" style="764"/>
    <col min="3770" max="3770" width="1.28515625" style="764" customWidth="1"/>
    <col min="3771" max="3771" width="1.42578125" style="764" customWidth="1"/>
    <col min="3772" max="3772" width="8.28515625" style="764" customWidth="1"/>
    <col min="3773" max="3773" width="11.42578125" style="764"/>
    <col min="3774" max="3775" width="10.7109375" style="764" customWidth="1"/>
    <col min="3776" max="3776" width="10.28515625" style="764" customWidth="1"/>
    <col min="3777" max="3777" width="11.28515625" style="764" customWidth="1"/>
    <col min="3778" max="3778" width="7.7109375" style="764" customWidth="1"/>
    <col min="3779" max="3779" width="10.140625" style="764" customWidth="1"/>
    <col min="3780" max="3780" width="6.5703125" style="764" customWidth="1"/>
    <col min="3781" max="3781" width="1.140625" style="764" customWidth="1"/>
    <col min="3782" max="3782" width="24.5703125" style="764" customWidth="1"/>
    <col min="3783" max="3783" width="9.85546875" style="764" customWidth="1"/>
    <col min="3784" max="3784" width="10.7109375" style="764" customWidth="1"/>
    <col min="3785" max="3785" width="10.85546875" style="764" customWidth="1"/>
    <col min="3786" max="3786" width="11.140625" style="764" customWidth="1"/>
    <col min="3787" max="3787" width="9.85546875" style="764" customWidth="1"/>
    <col min="3788" max="3788" width="1" style="764" customWidth="1"/>
    <col min="3789" max="3789" width="16.5703125" style="764" customWidth="1"/>
    <col min="3790" max="3790" width="0.5703125" style="764" customWidth="1"/>
    <col min="3791" max="3791" width="0.7109375" style="764" customWidth="1"/>
    <col min="3792" max="3792" width="27.85546875" style="764" customWidth="1"/>
    <col min="3793" max="3793" width="0.85546875" style="764" customWidth="1"/>
    <col min="3794" max="3794" width="27.42578125" style="764" customWidth="1"/>
    <col min="3795" max="3795" width="14.7109375" style="764" customWidth="1"/>
    <col min="3796" max="3796" width="0.42578125" style="764" customWidth="1"/>
    <col min="3797" max="3797" width="0.7109375" style="764" customWidth="1"/>
    <col min="3798" max="3798" width="21.7109375" style="764" customWidth="1"/>
    <col min="3799" max="3799" width="1.28515625" style="764" customWidth="1"/>
    <col min="3800" max="3800" width="21.140625" style="764" customWidth="1"/>
    <col min="3801" max="4005" width="11.42578125" style="764"/>
    <col min="4006" max="4006" width="0.7109375" style="764" customWidth="1"/>
    <col min="4007" max="4008" width="1.5703125" style="764" customWidth="1"/>
    <col min="4009" max="4009" width="16.42578125" style="764" customWidth="1"/>
    <col min="4010" max="4012" width="10.42578125" style="764" customWidth="1"/>
    <col min="4013" max="4013" width="8.7109375" style="764" customWidth="1"/>
    <col min="4014" max="4014" width="0.7109375" style="764" customWidth="1"/>
    <col min="4015" max="4015" width="3.140625" style="764" customWidth="1"/>
    <col min="4016" max="4016" width="1.140625" style="764" customWidth="1"/>
    <col min="4017" max="4017" width="18" style="764" customWidth="1"/>
    <col min="4018" max="4018" width="9.42578125" style="764" customWidth="1"/>
    <col min="4019" max="4019" width="8.7109375" style="764" customWidth="1"/>
    <col min="4020" max="4020" width="9.28515625" style="764" customWidth="1"/>
    <col min="4021" max="4021" width="10.140625" style="764" customWidth="1"/>
    <col min="4022" max="4022" width="5.140625" style="764" customWidth="1"/>
    <col min="4023" max="4023" width="10.140625" style="764" customWidth="1"/>
    <col min="4024" max="4024" width="6.42578125" style="764" customWidth="1"/>
    <col min="4025" max="4025" width="11.42578125" style="764"/>
    <col min="4026" max="4026" width="1.28515625" style="764" customWidth="1"/>
    <col min="4027" max="4027" width="1.42578125" style="764" customWidth="1"/>
    <col min="4028" max="4028" width="8.28515625" style="764" customWidth="1"/>
    <col min="4029" max="4029" width="11.42578125" style="764"/>
    <col min="4030" max="4031" width="10.7109375" style="764" customWidth="1"/>
    <col min="4032" max="4032" width="10.28515625" style="764" customWidth="1"/>
    <col min="4033" max="4033" width="11.28515625" style="764" customWidth="1"/>
    <col min="4034" max="4034" width="7.7109375" style="764" customWidth="1"/>
    <col min="4035" max="4035" width="10.140625" style="764" customWidth="1"/>
    <col min="4036" max="4036" width="6.5703125" style="764" customWidth="1"/>
    <col min="4037" max="4037" width="1.140625" style="764" customWidth="1"/>
    <col min="4038" max="4038" width="24.5703125" style="764" customWidth="1"/>
    <col min="4039" max="4039" width="9.85546875" style="764" customWidth="1"/>
    <col min="4040" max="4040" width="10.7109375" style="764" customWidth="1"/>
    <col min="4041" max="4041" width="10.85546875" style="764" customWidth="1"/>
    <col min="4042" max="4042" width="11.140625" style="764" customWidth="1"/>
    <col min="4043" max="4043" width="9.85546875" style="764" customWidth="1"/>
    <col min="4044" max="4044" width="1" style="764" customWidth="1"/>
    <col min="4045" max="4045" width="16.5703125" style="764" customWidth="1"/>
    <col min="4046" max="4046" width="0.5703125" style="764" customWidth="1"/>
    <col min="4047" max="4047" width="0.7109375" style="764" customWidth="1"/>
    <col min="4048" max="4048" width="27.85546875" style="764" customWidth="1"/>
    <col min="4049" max="4049" width="0.85546875" style="764" customWidth="1"/>
    <col min="4050" max="4050" width="27.42578125" style="764" customWidth="1"/>
    <col min="4051" max="4051" width="14.7109375" style="764" customWidth="1"/>
    <col min="4052" max="4052" width="0.42578125" style="764" customWidth="1"/>
    <col min="4053" max="4053" width="0.7109375" style="764" customWidth="1"/>
    <col min="4054" max="4054" width="21.7109375" style="764" customWidth="1"/>
    <col min="4055" max="4055" width="1.28515625" style="764" customWidth="1"/>
    <col min="4056" max="4056" width="21.140625" style="764" customWidth="1"/>
    <col min="4057" max="4261" width="11.42578125" style="764"/>
    <col min="4262" max="4262" width="0.7109375" style="764" customWidth="1"/>
    <col min="4263" max="4264" width="1.5703125" style="764" customWidth="1"/>
    <col min="4265" max="4265" width="16.42578125" style="764" customWidth="1"/>
    <col min="4266" max="4268" width="10.42578125" style="764" customWidth="1"/>
    <col min="4269" max="4269" width="8.7109375" style="764" customWidth="1"/>
    <col min="4270" max="4270" width="0.7109375" style="764" customWidth="1"/>
    <col min="4271" max="4271" width="3.140625" style="764" customWidth="1"/>
    <col min="4272" max="4272" width="1.140625" style="764" customWidth="1"/>
    <col min="4273" max="4273" width="18" style="764" customWidth="1"/>
    <col min="4274" max="4274" width="9.42578125" style="764" customWidth="1"/>
    <col min="4275" max="4275" width="8.7109375" style="764" customWidth="1"/>
    <col min="4276" max="4276" width="9.28515625" style="764" customWidth="1"/>
    <col min="4277" max="4277" width="10.140625" style="764" customWidth="1"/>
    <col min="4278" max="4278" width="5.140625" style="764" customWidth="1"/>
    <col min="4279" max="4279" width="10.140625" style="764" customWidth="1"/>
    <col min="4280" max="4280" width="6.42578125" style="764" customWidth="1"/>
    <col min="4281" max="4281" width="11.42578125" style="764"/>
    <col min="4282" max="4282" width="1.28515625" style="764" customWidth="1"/>
    <col min="4283" max="4283" width="1.42578125" style="764" customWidth="1"/>
    <col min="4284" max="4284" width="8.28515625" style="764" customWidth="1"/>
    <col min="4285" max="4285" width="11.42578125" style="764"/>
    <col min="4286" max="4287" width="10.7109375" style="764" customWidth="1"/>
    <col min="4288" max="4288" width="10.28515625" style="764" customWidth="1"/>
    <col min="4289" max="4289" width="11.28515625" style="764" customWidth="1"/>
    <col min="4290" max="4290" width="7.7109375" style="764" customWidth="1"/>
    <col min="4291" max="4291" width="10.140625" style="764" customWidth="1"/>
    <col min="4292" max="4292" width="6.5703125" style="764" customWidth="1"/>
    <col min="4293" max="4293" width="1.140625" style="764" customWidth="1"/>
    <col min="4294" max="4294" width="24.5703125" style="764" customWidth="1"/>
    <col min="4295" max="4295" width="9.85546875" style="764" customWidth="1"/>
    <col min="4296" max="4296" width="10.7109375" style="764" customWidth="1"/>
    <col min="4297" max="4297" width="10.85546875" style="764" customWidth="1"/>
    <col min="4298" max="4298" width="11.140625" style="764" customWidth="1"/>
    <col min="4299" max="4299" width="9.85546875" style="764" customWidth="1"/>
    <col min="4300" max="4300" width="1" style="764" customWidth="1"/>
    <col min="4301" max="4301" width="16.5703125" style="764" customWidth="1"/>
    <col min="4302" max="4302" width="0.5703125" style="764" customWidth="1"/>
    <col min="4303" max="4303" width="0.7109375" style="764" customWidth="1"/>
    <col min="4304" max="4304" width="27.85546875" style="764" customWidth="1"/>
    <col min="4305" max="4305" width="0.85546875" style="764" customWidth="1"/>
    <col min="4306" max="4306" width="27.42578125" style="764" customWidth="1"/>
    <col min="4307" max="4307" width="14.7109375" style="764" customWidth="1"/>
    <col min="4308" max="4308" width="0.42578125" style="764" customWidth="1"/>
    <col min="4309" max="4309" width="0.7109375" style="764" customWidth="1"/>
    <col min="4310" max="4310" width="21.7109375" style="764" customWidth="1"/>
    <col min="4311" max="4311" width="1.28515625" style="764" customWidth="1"/>
    <col min="4312" max="4312" width="21.140625" style="764" customWidth="1"/>
    <col min="4313" max="4517" width="11.42578125" style="764"/>
    <col min="4518" max="4518" width="0.7109375" style="764" customWidth="1"/>
    <col min="4519" max="4520" width="1.5703125" style="764" customWidth="1"/>
    <col min="4521" max="4521" width="16.42578125" style="764" customWidth="1"/>
    <col min="4522" max="4524" width="10.42578125" style="764" customWidth="1"/>
    <col min="4525" max="4525" width="8.7109375" style="764" customWidth="1"/>
    <col min="4526" max="4526" width="0.7109375" style="764" customWidth="1"/>
    <col min="4527" max="4527" width="3.140625" style="764" customWidth="1"/>
    <col min="4528" max="4528" width="1.140625" style="764" customWidth="1"/>
    <col min="4529" max="4529" width="18" style="764" customWidth="1"/>
    <col min="4530" max="4530" width="9.42578125" style="764" customWidth="1"/>
    <col min="4531" max="4531" width="8.7109375" style="764" customWidth="1"/>
    <col min="4532" max="4532" width="9.28515625" style="764" customWidth="1"/>
    <col min="4533" max="4533" width="10.140625" style="764" customWidth="1"/>
    <col min="4534" max="4534" width="5.140625" style="764" customWidth="1"/>
    <col min="4535" max="4535" width="10.140625" style="764" customWidth="1"/>
    <col min="4536" max="4536" width="6.42578125" style="764" customWidth="1"/>
    <col min="4537" max="4537" width="11.42578125" style="764"/>
    <col min="4538" max="4538" width="1.28515625" style="764" customWidth="1"/>
    <col min="4539" max="4539" width="1.42578125" style="764" customWidth="1"/>
    <col min="4540" max="4540" width="8.28515625" style="764" customWidth="1"/>
    <col min="4541" max="4541" width="11.42578125" style="764"/>
    <col min="4542" max="4543" width="10.7109375" style="764" customWidth="1"/>
    <col min="4544" max="4544" width="10.28515625" style="764" customWidth="1"/>
    <col min="4545" max="4545" width="11.28515625" style="764" customWidth="1"/>
    <col min="4546" max="4546" width="7.7109375" style="764" customWidth="1"/>
    <col min="4547" max="4547" width="10.140625" style="764" customWidth="1"/>
    <col min="4548" max="4548" width="6.5703125" style="764" customWidth="1"/>
    <col min="4549" max="4549" width="1.140625" style="764" customWidth="1"/>
    <col min="4550" max="4550" width="24.5703125" style="764" customWidth="1"/>
    <col min="4551" max="4551" width="9.85546875" style="764" customWidth="1"/>
    <col min="4552" max="4552" width="10.7109375" style="764" customWidth="1"/>
    <col min="4553" max="4553" width="10.85546875" style="764" customWidth="1"/>
    <col min="4554" max="4554" width="11.140625" style="764" customWidth="1"/>
    <col min="4555" max="4555" width="9.85546875" style="764" customWidth="1"/>
    <col min="4556" max="4556" width="1" style="764" customWidth="1"/>
    <col min="4557" max="4557" width="16.5703125" style="764" customWidth="1"/>
    <col min="4558" max="4558" width="0.5703125" style="764" customWidth="1"/>
    <col min="4559" max="4559" width="0.7109375" style="764" customWidth="1"/>
    <col min="4560" max="4560" width="27.85546875" style="764" customWidth="1"/>
    <col min="4561" max="4561" width="0.85546875" style="764" customWidth="1"/>
    <col min="4562" max="4562" width="27.42578125" style="764" customWidth="1"/>
    <col min="4563" max="4563" width="14.7109375" style="764" customWidth="1"/>
    <col min="4564" max="4564" width="0.42578125" style="764" customWidth="1"/>
    <col min="4565" max="4565" width="0.7109375" style="764" customWidth="1"/>
    <col min="4566" max="4566" width="21.7109375" style="764" customWidth="1"/>
    <col min="4567" max="4567" width="1.28515625" style="764" customWidth="1"/>
    <col min="4568" max="4568" width="21.140625" style="764" customWidth="1"/>
    <col min="4569" max="4773" width="11.42578125" style="764"/>
    <col min="4774" max="4774" width="0.7109375" style="764" customWidth="1"/>
    <col min="4775" max="4776" width="1.5703125" style="764" customWidth="1"/>
    <col min="4777" max="4777" width="16.42578125" style="764" customWidth="1"/>
    <col min="4778" max="4780" width="10.42578125" style="764" customWidth="1"/>
    <col min="4781" max="4781" width="8.7109375" style="764" customWidth="1"/>
    <col min="4782" max="4782" width="0.7109375" style="764" customWidth="1"/>
    <col min="4783" max="4783" width="3.140625" style="764" customWidth="1"/>
    <col min="4784" max="4784" width="1.140625" style="764" customWidth="1"/>
    <col min="4785" max="4785" width="18" style="764" customWidth="1"/>
    <col min="4786" max="4786" width="9.42578125" style="764" customWidth="1"/>
    <col min="4787" max="4787" width="8.7109375" style="764" customWidth="1"/>
    <col min="4788" max="4788" width="9.28515625" style="764" customWidth="1"/>
    <col min="4789" max="4789" width="10.140625" style="764" customWidth="1"/>
    <col min="4790" max="4790" width="5.140625" style="764" customWidth="1"/>
    <col min="4791" max="4791" width="10.140625" style="764" customWidth="1"/>
    <col min="4792" max="4792" width="6.42578125" style="764" customWidth="1"/>
    <col min="4793" max="4793" width="11.42578125" style="764"/>
    <col min="4794" max="4794" width="1.28515625" style="764" customWidth="1"/>
    <col min="4795" max="4795" width="1.42578125" style="764" customWidth="1"/>
    <col min="4796" max="4796" width="8.28515625" style="764" customWidth="1"/>
    <col min="4797" max="4797" width="11.42578125" style="764"/>
    <col min="4798" max="4799" width="10.7109375" style="764" customWidth="1"/>
    <col min="4800" max="4800" width="10.28515625" style="764" customWidth="1"/>
    <col min="4801" max="4801" width="11.28515625" style="764" customWidth="1"/>
    <col min="4802" max="4802" width="7.7109375" style="764" customWidth="1"/>
    <col min="4803" max="4803" width="10.140625" style="764" customWidth="1"/>
    <col min="4804" max="4804" width="6.5703125" style="764" customWidth="1"/>
    <col min="4805" max="4805" width="1.140625" style="764" customWidth="1"/>
    <col min="4806" max="4806" width="24.5703125" style="764" customWidth="1"/>
    <col min="4807" max="4807" width="9.85546875" style="764" customWidth="1"/>
    <col min="4808" max="4808" width="10.7109375" style="764" customWidth="1"/>
    <col min="4809" max="4809" width="10.85546875" style="764" customWidth="1"/>
    <col min="4810" max="4810" width="11.140625" style="764" customWidth="1"/>
    <col min="4811" max="4811" width="9.85546875" style="764" customWidth="1"/>
    <col min="4812" max="4812" width="1" style="764" customWidth="1"/>
    <col min="4813" max="4813" width="16.5703125" style="764" customWidth="1"/>
    <col min="4814" max="4814" width="0.5703125" style="764" customWidth="1"/>
    <col min="4815" max="4815" width="0.7109375" style="764" customWidth="1"/>
    <col min="4816" max="4816" width="27.85546875" style="764" customWidth="1"/>
    <col min="4817" max="4817" width="0.85546875" style="764" customWidth="1"/>
    <col min="4818" max="4818" width="27.42578125" style="764" customWidth="1"/>
    <col min="4819" max="4819" width="14.7109375" style="764" customWidth="1"/>
    <col min="4820" max="4820" width="0.42578125" style="764" customWidth="1"/>
    <col min="4821" max="4821" width="0.7109375" style="764" customWidth="1"/>
    <col min="4822" max="4822" width="21.7109375" style="764" customWidth="1"/>
    <col min="4823" max="4823" width="1.28515625" style="764" customWidth="1"/>
    <col min="4824" max="4824" width="21.140625" style="764" customWidth="1"/>
    <col min="4825" max="5029" width="11.42578125" style="764"/>
    <col min="5030" max="5030" width="0.7109375" style="764" customWidth="1"/>
    <col min="5031" max="5032" width="1.5703125" style="764" customWidth="1"/>
    <col min="5033" max="5033" width="16.42578125" style="764" customWidth="1"/>
    <col min="5034" max="5036" width="10.42578125" style="764" customWidth="1"/>
    <col min="5037" max="5037" width="8.7109375" style="764" customWidth="1"/>
    <col min="5038" max="5038" width="0.7109375" style="764" customWidth="1"/>
    <col min="5039" max="5039" width="3.140625" style="764" customWidth="1"/>
    <col min="5040" max="5040" width="1.140625" style="764" customWidth="1"/>
    <col min="5041" max="5041" width="18" style="764" customWidth="1"/>
    <col min="5042" max="5042" width="9.42578125" style="764" customWidth="1"/>
    <col min="5043" max="5043" width="8.7109375" style="764" customWidth="1"/>
    <col min="5044" max="5044" width="9.28515625" style="764" customWidth="1"/>
    <col min="5045" max="5045" width="10.140625" style="764" customWidth="1"/>
    <col min="5046" max="5046" width="5.140625" style="764" customWidth="1"/>
    <col min="5047" max="5047" width="10.140625" style="764" customWidth="1"/>
    <col min="5048" max="5048" width="6.42578125" style="764" customWidth="1"/>
    <col min="5049" max="5049" width="11.42578125" style="764"/>
    <col min="5050" max="5050" width="1.28515625" style="764" customWidth="1"/>
    <col min="5051" max="5051" width="1.42578125" style="764" customWidth="1"/>
    <col min="5052" max="5052" width="8.28515625" style="764" customWidth="1"/>
    <col min="5053" max="5053" width="11.42578125" style="764"/>
    <col min="5054" max="5055" width="10.7109375" style="764" customWidth="1"/>
    <col min="5056" max="5056" width="10.28515625" style="764" customWidth="1"/>
    <col min="5057" max="5057" width="11.28515625" style="764" customWidth="1"/>
    <col min="5058" max="5058" width="7.7109375" style="764" customWidth="1"/>
    <col min="5059" max="5059" width="10.140625" style="764" customWidth="1"/>
    <col min="5060" max="5060" width="6.5703125" style="764" customWidth="1"/>
    <col min="5061" max="5061" width="1.140625" style="764" customWidth="1"/>
    <col min="5062" max="5062" width="24.5703125" style="764" customWidth="1"/>
    <col min="5063" max="5063" width="9.85546875" style="764" customWidth="1"/>
    <col min="5064" max="5064" width="10.7109375" style="764" customWidth="1"/>
    <col min="5065" max="5065" width="10.85546875" style="764" customWidth="1"/>
    <col min="5066" max="5066" width="11.140625" style="764" customWidth="1"/>
    <col min="5067" max="5067" width="9.85546875" style="764" customWidth="1"/>
    <col min="5068" max="5068" width="1" style="764" customWidth="1"/>
    <col min="5069" max="5069" width="16.5703125" style="764" customWidth="1"/>
    <col min="5070" max="5070" width="0.5703125" style="764" customWidth="1"/>
    <col min="5071" max="5071" width="0.7109375" style="764" customWidth="1"/>
    <col min="5072" max="5072" width="27.85546875" style="764" customWidth="1"/>
    <col min="5073" max="5073" width="0.85546875" style="764" customWidth="1"/>
    <col min="5074" max="5074" width="27.42578125" style="764" customWidth="1"/>
    <col min="5075" max="5075" width="14.7109375" style="764" customWidth="1"/>
    <col min="5076" max="5076" width="0.42578125" style="764" customWidth="1"/>
    <col min="5077" max="5077" width="0.7109375" style="764" customWidth="1"/>
    <col min="5078" max="5078" width="21.7109375" style="764" customWidth="1"/>
    <col min="5079" max="5079" width="1.28515625" style="764" customWidth="1"/>
    <col min="5080" max="5080" width="21.140625" style="764" customWidth="1"/>
    <col min="5081" max="5285" width="11.42578125" style="764"/>
    <col min="5286" max="5286" width="0.7109375" style="764" customWidth="1"/>
    <col min="5287" max="5288" width="1.5703125" style="764" customWidth="1"/>
    <col min="5289" max="5289" width="16.42578125" style="764" customWidth="1"/>
    <col min="5290" max="5292" width="10.42578125" style="764" customWidth="1"/>
    <col min="5293" max="5293" width="8.7109375" style="764" customWidth="1"/>
    <col min="5294" max="5294" width="0.7109375" style="764" customWidth="1"/>
    <col min="5295" max="5295" width="3.140625" style="764" customWidth="1"/>
    <col min="5296" max="5296" width="1.140625" style="764" customWidth="1"/>
    <col min="5297" max="5297" width="18" style="764" customWidth="1"/>
    <col min="5298" max="5298" width="9.42578125" style="764" customWidth="1"/>
    <col min="5299" max="5299" width="8.7109375" style="764" customWidth="1"/>
    <col min="5300" max="5300" width="9.28515625" style="764" customWidth="1"/>
    <col min="5301" max="5301" width="10.140625" style="764" customWidth="1"/>
    <col min="5302" max="5302" width="5.140625" style="764" customWidth="1"/>
    <col min="5303" max="5303" width="10.140625" style="764" customWidth="1"/>
    <col min="5304" max="5304" width="6.42578125" style="764" customWidth="1"/>
    <col min="5305" max="5305" width="11.42578125" style="764"/>
    <col min="5306" max="5306" width="1.28515625" style="764" customWidth="1"/>
    <col min="5307" max="5307" width="1.42578125" style="764" customWidth="1"/>
    <col min="5308" max="5308" width="8.28515625" style="764" customWidth="1"/>
    <col min="5309" max="5309" width="11.42578125" style="764"/>
    <col min="5310" max="5311" width="10.7109375" style="764" customWidth="1"/>
    <col min="5312" max="5312" width="10.28515625" style="764" customWidth="1"/>
    <col min="5313" max="5313" width="11.28515625" style="764" customWidth="1"/>
    <col min="5314" max="5314" width="7.7109375" style="764" customWidth="1"/>
    <col min="5315" max="5315" width="10.140625" style="764" customWidth="1"/>
    <col min="5316" max="5316" width="6.5703125" style="764" customWidth="1"/>
    <col min="5317" max="5317" width="1.140625" style="764" customWidth="1"/>
    <col min="5318" max="5318" width="24.5703125" style="764" customWidth="1"/>
    <col min="5319" max="5319" width="9.85546875" style="764" customWidth="1"/>
    <col min="5320" max="5320" width="10.7109375" style="764" customWidth="1"/>
    <col min="5321" max="5321" width="10.85546875" style="764" customWidth="1"/>
    <col min="5322" max="5322" width="11.140625" style="764" customWidth="1"/>
    <col min="5323" max="5323" width="9.85546875" style="764" customWidth="1"/>
    <col min="5324" max="5324" width="1" style="764" customWidth="1"/>
    <col min="5325" max="5325" width="16.5703125" style="764" customWidth="1"/>
    <col min="5326" max="5326" width="0.5703125" style="764" customWidth="1"/>
    <col min="5327" max="5327" width="0.7109375" style="764" customWidth="1"/>
    <col min="5328" max="5328" width="27.85546875" style="764" customWidth="1"/>
    <col min="5329" max="5329" width="0.85546875" style="764" customWidth="1"/>
    <col min="5330" max="5330" width="27.42578125" style="764" customWidth="1"/>
    <col min="5331" max="5331" width="14.7109375" style="764" customWidth="1"/>
    <col min="5332" max="5332" width="0.42578125" style="764" customWidth="1"/>
    <col min="5333" max="5333" width="0.7109375" style="764" customWidth="1"/>
    <col min="5334" max="5334" width="21.7109375" style="764" customWidth="1"/>
    <col min="5335" max="5335" width="1.28515625" style="764" customWidth="1"/>
    <col min="5336" max="5336" width="21.140625" style="764" customWidth="1"/>
    <col min="5337" max="5541" width="11.42578125" style="764"/>
    <col min="5542" max="5542" width="0.7109375" style="764" customWidth="1"/>
    <col min="5543" max="5544" width="1.5703125" style="764" customWidth="1"/>
    <col min="5545" max="5545" width="16.42578125" style="764" customWidth="1"/>
    <col min="5546" max="5548" width="10.42578125" style="764" customWidth="1"/>
    <col min="5549" max="5549" width="8.7109375" style="764" customWidth="1"/>
    <col min="5550" max="5550" width="0.7109375" style="764" customWidth="1"/>
    <col min="5551" max="5551" width="3.140625" style="764" customWidth="1"/>
    <col min="5552" max="5552" width="1.140625" style="764" customWidth="1"/>
    <col min="5553" max="5553" width="18" style="764" customWidth="1"/>
    <col min="5554" max="5554" width="9.42578125" style="764" customWidth="1"/>
    <col min="5555" max="5555" width="8.7109375" style="764" customWidth="1"/>
    <col min="5556" max="5556" width="9.28515625" style="764" customWidth="1"/>
    <col min="5557" max="5557" width="10.140625" style="764" customWidth="1"/>
    <col min="5558" max="5558" width="5.140625" style="764" customWidth="1"/>
    <col min="5559" max="5559" width="10.140625" style="764" customWidth="1"/>
    <col min="5560" max="5560" width="6.42578125" style="764" customWidth="1"/>
    <col min="5561" max="5561" width="11.42578125" style="764"/>
    <col min="5562" max="5562" width="1.28515625" style="764" customWidth="1"/>
    <col min="5563" max="5563" width="1.42578125" style="764" customWidth="1"/>
    <col min="5564" max="5564" width="8.28515625" style="764" customWidth="1"/>
    <col min="5565" max="5565" width="11.42578125" style="764"/>
    <col min="5566" max="5567" width="10.7109375" style="764" customWidth="1"/>
    <col min="5568" max="5568" width="10.28515625" style="764" customWidth="1"/>
    <col min="5569" max="5569" width="11.28515625" style="764" customWidth="1"/>
    <col min="5570" max="5570" width="7.7109375" style="764" customWidth="1"/>
    <col min="5571" max="5571" width="10.140625" style="764" customWidth="1"/>
    <col min="5572" max="5572" width="6.5703125" style="764" customWidth="1"/>
    <col min="5573" max="5573" width="1.140625" style="764" customWidth="1"/>
    <col min="5574" max="5574" width="24.5703125" style="764" customWidth="1"/>
    <col min="5575" max="5575" width="9.85546875" style="764" customWidth="1"/>
    <col min="5576" max="5576" width="10.7109375" style="764" customWidth="1"/>
    <col min="5577" max="5577" width="10.85546875" style="764" customWidth="1"/>
    <col min="5578" max="5578" width="11.140625" style="764" customWidth="1"/>
    <col min="5579" max="5579" width="9.85546875" style="764" customWidth="1"/>
    <col min="5580" max="5580" width="1" style="764" customWidth="1"/>
    <col min="5581" max="5581" width="16.5703125" style="764" customWidth="1"/>
    <col min="5582" max="5582" width="0.5703125" style="764" customWidth="1"/>
    <col min="5583" max="5583" width="0.7109375" style="764" customWidth="1"/>
    <col min="5584" max="5584" width="27.85546875" style="764" customWidth="1"/>
    <col min="5585" max="5585" width="0.85546875" style="764" customWidth="1"/>
    <col min="5586" max="5586" width="27.42578125" style="764" customWidth="1"/>
    <col min="5587" max="5587" width="14.7109375" style="764" customWidth="1"/>
    <col min="5588" max="5588" width="0.42578125" style="764" customWidth="1"/>
    <col min="5589" max="5589" width="0.7109375" style="764" customWidth="1"/>
    <col min="5590" max="5590" width="21.7109375" style="764" customWidth="1"/>
    <col min="5591" max="5591" width="1.28515625" style="764" customWidth="1"/>
    <col min="5592" max="5592" width="21.140625" style="764" customWidth="1"/>
    <col min="5593" max="5797" width="11.42578125" style="764"/>
    <col min="5798" max="5798" width="0.7109375" style="764" customWidth="1"/>
    <col min="5799" max="5800" width="1.5703125" style="764" customWidth="1"/>
    <col min="5801" max="5801" width="16.42578125" style="764" customWidth="1"/>
    <col min="5802" max="5804" width="10.42578125" style="764" customWidth="1"/>
    <col min="5805" max="5805" width="8.7109375" style="764" customWidth="1"/>
    <col min="5806" max="5806" width="0.7109375" style="764" customWidth="1"/>
    <col min="5807" max="5807" width="3.140625" style="764" customWidth="1"/>
    <col min="5808" max="5808" width="1.140625" style="764" customWidth="1"/>
    <col min="5809" max="5809" width="18" style="764" customWidth="1"/>
    <col min="5810" max="5810" width="9.42578125" style="764" customWidth="1"/>
    <col min="5811" max="5811" width="8.7109375" style="764" customWidth="1"/>
    <col min="5812" max="5812" width="9.28515625" style="764" customWidth="1"/>
    <col min="5813" max="5813" width="10.140625" style="764" customWidth="1"/>
    <col min="5814" max="5814" width="5.140625" style="764" customWidth="1"/>
    <col min="5815" max="5815" width="10.140625" style="764" customWidth="1"/>
    <col min="5816" max="5816" width="6.42578125" style="764" customWidth="1"/>
    <col min="5817" max="5817" width="11.42578125" style="764"/>
    <col min="5818" max="5818" width="1.28515625" style="764" customWidth="1"/>
    <col min="5819" max="5819" width="1.42578125" style="764" customWidth="1"/>
    <col min="5820" max="5820" width="8.28515625" style="764" customWidth="1"/>
    <col min="5821" max="5821" width="11.42578125" style="764"/>
    <col min="5822" max="5823" width="10.7109375" style="764" customWidth="1"/>
    <col min="5824" max="5824" width="10.28515625" style="764" customWidth="1"/>
    <col min="5825" max="5825" width="11.28515625" style="764" customWidth="1"/>
    <col min="5826" max="5826" width="7.7109375" style="764" customWidth="1"/>
    <col min="5827" max="5827" width="10.140625" style="764" customWidth="1"/>
    <col min="5828" max="5828" width="6.5703125" style="764" customWidth="1"/>
    <col min="5829" max="5829" width="1.140625" style="764" customWidth="1"/>
    <col min="5830" max="5830" width="24.5703125" style="764" customWidth="1"/>
    <col min="5831" max="5831" width="9.85546875" style="764" customWidth="1"/>
    <col min="5832" max="5832" width="10.7109375" style="764" customWidth="1"/>
    <col min="5833" max="5833" width="10.85546875" style="764" customWidth="1"/>
    <col min="5834" max="5834" width="11.140625" style="764" customWidth="1"/>
    <col min="5835" max="5835" width="9.85546875" style="764" customWidth="1"/>
    <col min="5836" max="5836" width="1" style="764" customWidth="1"/>
    <col min="5837" max="5837" width="16.5703125" style="764" customWidth="1"/>
    <col min="5838" max="5838" width="0.5703125" style="764" customWidth="1"/>
    <col min="5839" max="5839" width="0.7109375" style="764" customWidth="1"/>
    <col min="5840" max="5840" width="27.85546875" style="764" customWidth="1"/>
    <col min="5841" max="5841" width="0.85546875" style="764" customWidth="1"/>
    <col min="5842" max="5842" width="27.42578125" style="764" customWidth="1"/>
    <col min="5843" max="5843" width="14.7109375" style="764" customWidth="1"/>
    <col min="5844" max="5844" width="0.42578125" style="764" customWidth="1"/>
    <col min="5845" max="5845" width="0.7109375" style="764" customWidth="1"/>
    <col min="5846" max="5846" width="21.7109375" style="764" customWidth="1"/>
    <col min="5847" max="5847" width="1.28515625" style="764" customWidth="1"/>
    <col min="5848" max="5848" width="21.140625" style="764" customWidth="1"/>
    <col min="5849" max="6053" width="11.42578125" style="764"/>
    <col min="6054" max="6054" width="0.7109375" style="764" customWidth="1"/>
    <col min="6055" max="6056" width="1.5703125" style="764" customWidth="1"/>
    <col min="6057" max="6057" width="16.42578125" style="764" customWidth="1"/>
    <col min="6058" max="6060" width="10.42578125" style="764" customWidth="1"/>
    <col min="6061" max="6061" width="8.7109375" style="764" customWidth="1"/>
    <col min="6062" max="6062" width="0.7109375" style="764" customWidth="1"/>
    <col min="6063" max="6063" width="3.140625" style="764" customWidth="1"/>
    <col min="6064" max="6064" width="1.140625" style="764" customWidth="1"/>
    <col min="6065" max="6065" width="18" style="764" customWidth="1"/>
    <col min="6066" max="6066" width="9.42578125" style="764" customWidth="1"/>
    <col min="6067" max="6067" width="8.7109375" style="764" customWidth="1"/>
    <col min="6068" max="6068" width="9.28515625" style="764" customWidth="1"/>
    <col min="6069" max="6069" width="10.140625" style="764" customWidth="1"/>
    <col min="6070" max="6070" width="5.140625" style="764" customWidth="1"/>
    <col min="6071" max="6071" width="10.140625" style="764" customWidth="1"/>
    <col min="6072" max="6072" width="6.42578125" style="764" customWidth="1"/>
    <col min="6073" max="6073" width="11.42578125" style="764"/>
    <col min="6074" max="6074" width="1.28515625" style="764" customWidth="1"/>
    <col min="6075" max="6075" width="1.42578125" style="764" customWidth="1"/>
    <col min="6076" max="6076" width="8.28515625" style="764" customWidth="1"/>
    <col min="6077" max="6077" width="11.42578125" style="764"/>
    <col min="6078" max="6079" width="10.7109375" style="764" customWidth="1"/>
    <col min="6080" max="6080" width="10.28515625" style="764" customWidth="1"/>
    <col min="6081" max="6081" width="11.28515625" style="764" customWidth="1"/>
    <col min="6082" max="6082" width="7.7109375" style="764" customWidth="1"/>
    <col min="6083" max="6083" width="10.140625" style="764" customWidth="1"/>
    <col min="6084" max="6084" width="6.5703125" style="764" customWidth="1"/>
    <col min="6085" max="6085" width="1.140625" style="764" customWidth="1"/>
    <col min="6086" max="6086" width="24.5703125" style="764" customWidth="1"/>
    <col min="6087" max="6087" width="9.85546875" style="764" customWidth="1"/>
    <col min="6088" max="6088" width="10.7109375" style="764" customWidth="1"/>
    <col min="6089" max="6089" width="10.85546875" style="764" customWidth="1"/>
    <col min="6090" max="6090" width="11.140625" style="764" customWidth="1"/>
    <col min="6091" max="6091" width="9.85546875" style="764" customWidth="1"/>
    <col min="6092" max="6092" width="1" style="764" customWidth="1"/>
    <col min="6093" max="6093" width="16.5703125" style="764" customWidth="1"/>
    <col min="6094" max="6094" width="0.5703125" style="764" customWidth="1"/>
    <col min="6095" max="6095" width="0.7109375" style="764" customWidth="1"/>
    <col min="6096" max="6096" width="27.85546875" style="764" customWidth="1"/>
    <col min="6097" max="6097" width="0.85546875" style="764" customWidth="1"/>
    <col min="6098" max="6098" width="27.42578125" style="764" customWidth="1"/>
    <col min="6099" max="6099" width="14.7109375" style="764" customWidth="1"/>
    <col min="6100" max="6100" width="0.42578125" style="764" customWidth="1"/>
    <col min="6101" max="6101" width="0.7109375" style="764" customWidth="1"/>
    <col min="6102" max="6102" width="21.7109375" style="764" customWidth="1"/>
    <col min="6103" max="6103" width="1.28515625" style="764" customWidth="1"/>
    <col min="6104" max="6104" width="21.140625" style="764" customWidth="1"/>
    <col min="6105" max="6309" width="11.42578125" style="764"/>
    <col min="6310" max="6310" width="0.7109375" style="764" customWidth="1"/>
    <col min="6311" max="6312" width="1.5703125" style="764" customWidth="1"/>
    <col min="6313" max="6313" width="16.42578125" style="764" customWidth="1"/>
    <col min="6314" max="6316" width="10.42578125" style="764" customWidth="1"/>
    <col min="6317" max="6317" width="8.7109375" style="764" customWidth="1"/>
    <col min="6318" max="6318" width="0.7109375" style="764" customWidth="1"/>
    <col min="6319" max="6319" width="3.140625" style="764" customWidth="1"/>
    <col min="6320" max="6320" width="1.140625" style="764" customWidth="1"/>
    <col min="6321" max="6321" width="18" style="764" customWidth="1"/>
    <col min="6322" max="6322" width="9.42578125" style="764" customWidth="1"/>
    <col min="6323" max="6323" width="8.7109375" style="764" customWidth="1"/>
    <col min="6324" max="6324" width="9.28515625" style="764" customWidth="1"/>
    <col min="6325" max="6325" width="10.140625" style="764" customWidth="1"/>
    <col min="6326" max="6326" width="5.140625" style="764" customWidth="1"/>
    <col min="6327" max="6327" width="10.140625" style="764" customWidth="1"/>
    <col min="6328" max="6328" width="6.42578125" style="764" customWidth="1"/>
    <col min="6329" max="6329" width="11.42578125" style="764"/>
    <col min="6330" max="6330" width="1.28515625" style="764" customWidth="1"/>
    <col min="6331" max="6331" width="1.42578125" style="764" customWidth="1"/>
    <col min="6332" max="6332" width="8.28515625" style="764" customWidth="1"/>
    <col min="6333" max="6333" width="11.42578125" style="764"/>
    <col min="6334" max="6335" width="10.7109375" style="764" customWidth="1"/>
    <col min="6336" max="6336" width="10.28515625" style="764" customWidth="1"/>
    <col min="6337" max="6337" width="11.28515625" style="764" customWidth="1"/>
    <col min="6338" max="6338" width="7.7109375" style="764" customWidth="1"/>
    <col min="6339" max="6339" width="10.140625" style="764" customWidth="1"/>
    <col min="6340" max="6340" width="6.5703125" style="764" customWidth="1"/>
    <col min="6341" max="6341" width="1.140625" style="764" customWidth="1"/>
    <col min="6342" max="6342" width="24.5703125" style="764" customWidth="1"/>
    <col min="6343" max="6343" width="9.85546875" style="764" customWidth="1"/>
    <col min="6344" max="6344" width="10.7109375" style="764" customWidth="1"/>
    <col min="6345" max="6345" width="10.85546875" style="764" customWidth="1"/>
    <col min="6346" max="6346" width="11.140625" style="764" customWidth="1"/>
    <col min="6347" max="6347" width="9.85546875" style="764" customWidth="1"/>
    <col min="6348" max="6348" width="1" style="764" customWidth="1"/>
    <col min="6349" max="6349" width="16.5703125" style="764" customWidth="1"/>
    <col min="6350" max="6350" width="0.5703125" style="764" customWidth="1"/>
    <col min="6351" max="6351" width="0.7109375" style="764" customWidth="1"/>
    <col min="6352" max="6352" width="27.85546875" style="764" customWidth="1"/>
    <col min="6353" max="6353" width="0.85546875" style="764" customWidth="1"/>
    <col min="6354" max="6354" width="27.42578125" style="764" customWidth="1"/>
    <col min="6355" max="6355" width="14.7109375" style="764" customWidth="1"/>
    <col min="6356" max="6356" width="0.42578125" style="764" customWidth="1"/>
    <col min="6357" max="6357" width="0.7109375" style="764" customWidth="1"/>
    <col min="6358" max="6358" width="21.7109375" style="764" customWidth="1"/>
    <col min="6359" max="6359" width="1.28515625" style="764" customWidth="1"/>
    <col min="6360" max="6360" width="21.140625" style="764" customWidth="1"/>
    <col min="6361" max="6565" width="11.42578125" style="764"/>
    <col min="6566" max="6566" width="0.7109375" style="764" customWidth="1"/>
    <col min="6567" max="6568" width="1.5703125" style="764" customWidth="1"/>
    <col min="6569" max="6569" width="16.42578125" style="764" customWidth="1"/>
    <col min="6570" max="6572" width="10.42578125" style="764" customWidth="1"/>
    <col min="6573" max="6573" width="8.7109375" style="764" customWidth="1"/>
    <col min="6574" max="6574" width="0.7109375" style="764" customWidth="1"/>
    <col min="6575" max="6575" width="3.140625" style="764" customWidth="1"/>
    <col min="6576" max="6576" width="1.140625" style="764" customWidth="1"/>
    <col min="6577" max="6577" width="18" style="764" customWidth="1"/>
    <col min="6578" max="6578" width="9.42578125" style="764" customWidth="1"/>
    <col min="6579" max="6579" width="8.7109375" style="764" customWidth="1"/>
    <col min="6580" max="6580" width="9.28515625" style="764" customWidth="1"/>
    <col min="6581" max="6581" width="10.140625" style="764" customWidth="1"/>
    <col min="6582" max="6582" width="5.140625" style="764" customWidth="1"/>
    <col min="6583" max="6583" width="10.140625" style="764" customWidth="1"/>
    <col min="6584" max="6584" width="6.42578125" style="764" customWidth="1"/>
    <col min="6585" max="6585" width="11.42578125" style="764"/>
    <col min="6586" max="6586" width="1.28515625" style="764" customWidth="1"/>
    <col min="6587" max="6587" width="1.42578125" style="764" customWidth="1"/>
    <col min="6588" max="6588" width="8.28515625" style="764" customWidth="1"/>
    <col min="6589" max="6589" width="11.42578125" style="764"/>
    <col min="6590" max="6591" width="10.7109375" style="764" customWidth="1"/>
    <col min="6592" max="6592" width="10.28515625" style="764" customWidth="1"/>
    <col min="6593" max="6593" width="11.28515625" style="764" customWidth="1"/>
    <col min="6594" max="6594" width="7.7109375" style="764" customWidth="1"/>
    <col min="6595" max="6595" width="10.140625" style="764" customWidth="1"/>
    <col min="6596" max="6596" width="6.5703125" style="764" customWidth="1"/>
    <col min="6597" max="6597" width="1.140625" style="764" customWidth="1"/>
    <col min="6598" max="6598" width="24.5703125" style="764" customWidth="1"/>
    <col min="6599" max="6599" width="9.85546875" style="764" customWidth="1"/>
    <col min="6600" max="6600" width="10.7109375" style="764" customWidth="1"/>
    <col min="6601" max="6601" width="10.85546875" style="764" customWidth="1"/>
    <col min="6602" max="6602" width="11.140625" style="764" customWidth="1"/>
    <col min="6603" max="6603" width="9.85546875" style="764" customWidth="1"/>
    <col min="6604" max="6604" width="1" style="764" customWidth="1"/>
    <col min="6605" max="6605" width="16.5703125" style="764" customWidth="1"/>
    <col min="6606" max="6606" width="0.5703125" style="764" customWidth="1"/>
    <col min="6607" max="6607" width="0.7109375" style="764" customWidth="1"/>
    <col min="6608" max="6608" width="27.85546875" style="764" customWidth="1"/>
    <col min="6609" max="6609" width="0.85546875" style="764" customWidth="1"/>
    <col min="6610" max="6610" width="27.42578125" style="764" customWidth="1"/>
    <col min="6611" max="6611" width="14.7109375" style="764" customWidth="1"/>
    <col min="6612" max="6612" width="0.42578125" style="764" customWidth="1"/>
    <col min="6613" max="6613" width="0.7109375" style="764" customWidth="1"/>
    <col min="6614" max="6614" width="21.7109375" style="764" customWidth="1"/>
    <col min="6615" max="6615" width="1.28515625" style="764" customWidth="1"/>
    <col min="6616" max="6616" width="21.140625" style="764" customWidth="1"/>
    <col min="6617" max="6821" width="11.42578125" style="764"/>
    <col min="6822" max="6822" width="0.7109375" style="764" customWidth="1"/>
    <col min="6823" max="6824" width="1.5703125" style="764" customWidth="1"/>
    <col min="6825" max="6825" width="16.42578125" style="764" customWidth="1"/>
    <col min="6826" max="6828" width="10.42578125" style="764" customWidth="1"/>
    <col min="6829" max="6829" width="8.7109375" style="764" customWidth="1"/>
    <col min="6830" max="6830" width="0.7109375" style="764" customWidth="1"/>
    <col min="6831" max="6831" width="3.140625" style="764" customWidth="1"/>
    <col min="6832" max="6832" width="1.140625" style="764" customWidth="1"/>
    <col min="6833" max="6833" width="18" style="764" customWidth="1"/>
    <col min="6834" max="6834" width="9.42578125" style="764" customWidth="1"/>
    <col min="6835" max="6835" width="8.7109375" style="764" customWidth="1"/>
    <col min="6836" max="6836" width="9.28515625" style="764" customWidth="1"/>
    <col min="6837" max="6837" width="10.140625" style="764" customWidth="1"/>
    <col min="6838" max="6838" width="5.140625" style="764" customWidth="1"/>
    <col min="6839" max="6839" width="10.140625" style="764" customWidth="1"/>
    <col min="6840" max="6840" width="6.42578125" style="764" customWidth="1"/>
    <col min="6841" max="6841" width="11.42578125" style="764"/>
    <col min="6842" max="6842" width="1.28515625" style="764" customWidth="1"/>
    <col min="6843" max="6843" width="1.42578125" style="764" customWidth="1"/>
    <col min="6844" max="6844" width="8.28515625" style="764" customWidth="1"/>
    <col min="6845" max="6845" width="11.42578125" style="764"/>
    <col min="6846" max="6847" width="10.7109375" style="764" customWidth="1"/>
    <col min="6848" max="6848" width="10.28515625" style="764" customWidth="1"/>
    <col min="6849" max="6849" width="11.28515625" style="764" customWidth="1"/>
    <col min="6850" max="6850" width="7.7109375" style="764" customWidth="1"/>
    <col min="6851" max="6851" width="10.140625" style="764" customWidth="1"/>
    <col min="6852" max="6852" width="6.5703125" style="764" customWidth="1"/>
    <col min="6853" max="6853" width="1.140625" style="764" customWidth="1"/>
    <col min="6854" max="6854" width="24.5703125" style="764" customWidth="1"/>
    <col min="6855" max="6855" width="9.85546875" style="764" customWidth="1"/>
    <col min="6856" max="6856" width="10.7109375" style="764" customWidth="1"/>
    <col min="6857" max="6857" width="10.85546875" style="764" customWidth="1"/>
    <col min="6858" max="6858" width="11.140625" style="764" customWidth="1"/>
    <col min="6859" max="6859" width="9.85546875" style="764" customWidth="1"/>
    <col min="6860" max="6860" width="1" style="764" customWidth="1"/>
    <col min="6861" max="6861" width="16.5703125" style="764" customWidth="1"/>
    <col min="6862" max="6862" width="0.5703125" style="764" customWidth="1"/>
    <col min="6863" max="6863" width="0.7109375" style="764" customWidth="1"/>
    <col min="6864" max="6864" width="27.85546875" style="764" customWidth="1"/>
    <col min="6865" max="6865" width="0.85546875" style="764" customWidth="1"/>
    <col min="6866" max="6866" width="27.42578125" style="764" customWidth="1"/>
    <col min="6867" max="6867" width="14.7109375" style="764" customWidth="1"/>
    <col min="6868" max="6868" width="0.42578125" style="764" customWidth="1"/>
    <col min="6869" max="6869" width="0.7109375" style="764" customWidth="1"/>
    <col min="6870" max="6870" width="21.7109375" style="764" customWidth="1"/>
    <col min="6871" max="6871" width="1.28515625" style="764" customWidth="1"/>
    <col min="6872" max="6872" width="21.140625" style="764" customWidth="1"/>
    <col min="6873" max="7077" width="11.42578125" style="764"/>
    <col min="7078" max="7078" width="0.7109375" style="764" customWidth="1"/>
    <col min="7079" max="7080" width="1.5703125" style="764" customWidth="1"/>
    <col min="7081" max="7081" width="16.42578125" style="764" customWidth="1"/>
    <col min="7082" max="7084" width="10.42578125" style="764" customWidth="1"/>
    <col min="7085" max="7085" width="8.7109375" style="764" customWidth="1"/>
    <col min="7086" max="7086" width="0.7109375" style="764" customWidth="1"/>
    <col min="7087" max="7087" width="3.140625" style="764" customWidth="1"/>
    <col min="7088" max="7088" width="1.140625" style="764" customWidth="1"/>
    <col min="7089" max="7089" width="18" style="764" customWidth="1"/>
    <col min="7090" max="7090" width="9.42578125" style="764" customWidth="1"/>
    <col min="7091" max="7091" width="8.7109375" style="764" customWidth="1"/>
    <col min="7092" max="7092" width="9.28515625" style="764" customWidth="1"/>
    <col min="7093" max="7093" width="10.140625" style="764" customWidth="1"/>
    <col min="7094" max="7094" width="5.140625" style="764" customWidth="1"/>
    <col min="7095" max="7095" width="10.140625" style="764" customWidth="1"/>
    <col min="7096" max="7096" width="6.42578125" style="764" customWidth="1"/>
    <col min="7097" max="7097" width="11.42578125" style="764"/>
    <col min="7098" max="7098" width="1.28515625" style="764" customWidth="1"/>
    <col min="7099" max="7099" width="1.42578125" style="764" customWidth="1"/>
    <col min="7100" max="7100" width="8.28515625" style="764" customWidth="1"/>
    <col min="7101" max="7101" width="11.42578125" style="764"/>
    <col min="7102" max="7103" width="10.7109375" style="764" customWidth="1"/>
    <col min="7104" max="7104" width="10.28515625" style="764" customWidth="1"/>
    <col min="7105" max="7105" width="11.28515625" style="764" customWidth="1"/>
    <col min="7106" max="7106" width="7.7109375" style="764" customWidth="1"/>
    <col min="7107" max="7107" width="10.140625" style="764" customWidth="1"/>
    <col min="7108" max="7108" width="6.5703125" style="764" customWidth="1"/>
    <col min="7109" max="7109" width="1.140625" style="764" customWidth="1"/>
    <col min="7110" max="7110" width="24.5703125" style="764" customWidth="1"/>
    <col min="7111" max="7111" width="9.85546875" style="764" customWidth="1"/>
    <col min="7112" max="7112" width="10.7109375" style="764" customWidth="1"/>
    <col min="7113" max="7113" width="10.85546875" style="764" customWidth="1"/>
    <col min="7114" max="7114" width="11.140625" style="764" customWidth="1"/>
    <col min="7115" max="7115" width="9.85546875" style="764" customWidth="1"/>
    <col min="7116" max="7116" width="1" style="764" customWidth="1"/>
    <col min="7117" max="7117" width="16.5703125" style="764" customWidth="1"/>
    <col min="7118" max="7118" width="0.5703125" style="764" customWidth="1"/>
    <col min="7119" max="7119" width="0.7109375" style="764" customWidth="1"/>
    <col min="7120" max="7120" width="27.85546875" style="764" customWidth="1"/>
    <col min="7121" max="7121" width="0.85546875" style="764" customWidth="1"/>
    <col min="7122" max="7122" width="27.42578125" style="764" customWidth="1"/>
    <col min="7123" max="7123" width="14.7109375" style="764" customWidth="1"/>
    <col min="7124" max="7124" width="0.42578125" style="764" customWidth="1"/>
    <col min="7125" max="7125" width="0.7109375" style="764" customWidth="1"/>
    <col min="7126" max="7126" width="21.7109375" style="764" customWidth="1"/>
    <col min="7127" max="7127" width="1.28515625" style="764" customWidth="1"/>
    <col min="7128" max="7128" width="21.140625" style="764" customWidth="1"/>
    <col min="7129" max="7333" width="11.42578125" style="764"/>
    <col min="7334" max="7334" width="0.7109375" style="764" customWidth="1"/>
    <col min="7335" max="7336" width="1.5703125" style="764" customWidth="1"/>
    <col min="7337" max="7337" width="16.42578125" style="764" customWidth="1"/>
    <col min="7338" max="7340" width="10.42578125" style="764" customWidth="1"/>
    <col min="7341" max="7341" width="8.7109375" style="764" customWidth="1"/>
    <col min="7342" max="7342" width="0.7109375" style="764" customWidth="1"/>
    <col min="7343" max="7343" width="3.140625" style="764" customWidth="1"/>
    <col min="7344" max="7344" width="1.140625" style="764" customWidth="1"/>
    <col min="7345" max="7345" width="18" style="764" customWidth="1"/>
    <col min="7346" max="7346" width="9.42578125" style="764" customWidth="1"/>
    <col min="7347" max="7347" width="8.7109375" style="764" customWidth="1"/>
    <col min="7348" max="7348" width="9.28515625" style="764" customWidth="1"/>
    <col min="7349" max="7349" width="10.140625" style="764" customWidth="1"/>
    <col min="7350" max="7350" width="5.140625" style="764" customWidth="1"/>
    <col min="7351" max="7351" width="10.140625" style="764" customWidth="1"/>
    <col min="7352" max="7352" width="6.42578125" style="764" customWidth="1"/>
    <col min="7353" max="7353" width="11.42578125" style="764"/>
    <col min="7354" max="7354" width="1.28515625" style="764" customWidth="1"/>
    <col min="7355" max="7355" width="1.42578125" style="764" customWidth="1"/>
    <col min="7356" max="7356" width="8.28515625" style="764" customWidth="1"/>
    <col min="7357" max="7357" width="11.42578125" style="764"/>
    <col min="7358" max="7359" width="10.7109375" style="764" customWidth="1"/>
    <col min="7360" max="7360" width="10.28515625" style="764" customWidth="1"/>
    <col min="7361" max="7361" width="11.28515625" style="764" customWidth="1"/>
    <col min="7362" max="7362" width="7.7109375" style="764" customWidth="1"/>
    <col min="7363" max="7363" width="10.140625" style="764" customWidth="1"/>
    <col min="7364" max="7364" width="6.5703125" style="764" customWidth="1"/>
    <col min="7365" max="7365" width="1.140625" style="764" customWidth="1"/>
    <col min="7366" max="7366" width="24.5703125" style="764" customWidth="1"/>
    <col min="7367" max="7367" width="9.85546875" style="764" customWidth="1"/>
    <col min="7368" max="7368" width="10.7109375" style="764" customWidth="1"/>
    <col min="7369" max="7369" width="10.85546875" style="764" customWidth="1"/>
    <col min="7370" max="7370" width="11.140625" style="764" customWidth="1"/>
    <col min="7371" max="7371" width="9.85546875" style="764" customWidth="1"/>
    <col min="7372" max="7372" width="1" style="764" customWidth="1"/>
    <col min="7373" max="7373" width="16.5703125" style="764" customWidth="1"/>
    <col min="7374" max="7374" width="0.5703125" style="764" customWidth="1"/>
    <col min="7375" max="7375" width="0.7109375" style="764" customWidth="1"/>
    <col min="7376" max="7376" width="27.85546875" style="764" customWidth="1"/>
    <col min="7377" max="7377" width="0.85546875" style="764" customWidth="1"/>
    <col min="7378" max="7378" width="27.42578125" style="764" customWidth="1"/>
    <col min="7379" max="7379" width="14.7109375" style="764" customWidth="1"/>
    <col min="7380" max="7380" width="0.42578125" style="764" customWidth="1"/>
    <col min="7381" max="7381" width="0.7109375" style="764" customWidth="1"/>
    <col min="7382" max="7382" width="21.7109375" style="764" customWidth="1"/>
    <col min="7383" max="7383" width="1.28515625" style="764" customWidth="1"/>
    <col min="7384" max="7384" width="21.140625" style="764" customWidth="1"/>
    <col min="7385" max="7589" width="11.42578125" style="764"/>
    <col min="7590" max="7590" width="0.7109375" style="764" customWidth="1"/>
    <col min="7591" max="7592" width="1.5703125" style="764" customWidth="1"/>
    <col min="7593" max="7593" width="16.42578125" style="764" customWidth="1"/>
    <col min="7594" max="7596" width="10.42578125" style="764" customWidth="1"/>
    <col min="7597" max="7597" width="8.7109375" style="764" customWidth="1"/>
    <col min="7598" max="7598" width="0.7109375" style="764" customWidth="1"/>
    <col min="7599" max="7599" width="3.140625" style="764" customWidth="1"/>
    <col min="7600" max="7600" width="1.140625" style="764" customWidth="1"/>
    <col min="7601" max="7601" width="18" style="764" customWidth="1"/>
    <col min="7602" max="7602" width="9.42578125" style="764" customWidth="1"/>
    <col min="7603" max="7603" width="8.7109375" style="764" customWidth="1"/>
    <col min="7604" max="7604" width="9.28515625" style="764" customWidth="1"/>
    <col min="7605" max="7605" width="10.140625" style="764" customWidth="1"/>
    <col min="7606" max="7606" width="5.140625" style="764" customWidth="1"/>
    <col min="7607" max="7607" width="10.140625" style="764" customWidth="1"/>
    <col min="7608" max="7608" width="6.42578125" style="764" customWidth="1"/>
    <col min="7609" max="7609" width="11.42578125" style="764"/>
    <col min="7610" max="7610" width="1.28515625" style="764" customWidth="1"/>
    <col min="7611" max="7611" width="1.42578125" style="764" customWidth="1"/>
    <col min="7612" max="7612" width="8.28515625" style="764" customWidth="1"/>
    <col min="7613" max="7613" width="11.42578125" style="764"/>
    <col min="7614" max="7615" width="10.7109375" style="764" customWidth="1"/>
    <col min="7616" max="7616" width="10.28515625" style="764" customWidth="1"/>
    <col min="7617" max="7617" width="11.28515625" style="764" customWidth="1"/>
    <col min="7618" max="7618" width="7.7109375" style="764" customWidth="1"/>
    <col min="7619" max="7619" width="10.140625" style="764" customWidth="1"/>
    <col min="7620" max="7620" width="6.5703125" style="764" customWidth="1"/>
    <col min="7621" max="7621" width="1.140625" style="764" customWidth="1"/>
    <col min="7622" max="7622" width="24.5703125" style="764" customWidth="1"/>
    <col min="7623" max="7623" width="9.85546875" style="764" customWidth="1"/>
    <col min="7624" max="7624" width="10.7109375" style="764" customWidth="1"/>
    <col min="7625" max="7625" width="10.85546875" style="764" customWidth="1"/>
    <col min="7626" max="7626" width="11.140625" style="764" customWidth="1"/>
    <col min="7627" max="7627" width="9.85546875" style="764" customWidth="1"/>
    <col min="7628" max="7628" width="1" style="764" customWidth="1"/>
    <col min="7629" max="7629" width="16.5703125" style="764" customWidth="1"/>
    <col min="7630" max="7630" width="0.5703125" style="764" customWidth="1"/>
    <col min="7631" max="7631" width="0.7109375" style="764" customWidth="1"/>
    <col min="7632" max="7632" width="27.85546875" style="764" customWidth="1"/>
    <col min="7633" max="7633" width="0.85546875" style="764" customWidth="1"/>
    <col min="7634" max="7634" width="27.42578125" style="764" customWidth="1"/>
    <col min="7635" max="7635" width="14.7109375" style="764" customWidth="1"/>
    <col min="7636" max="7636" width="0.42578125" style="764" customWidth="1"/>
    <col min="7637" max="7637" width="0.7109375" style="764" customWidth="1"/>
    <col min="7638" max="7638" width="21.7109375" style="764" customWidth="1"/>
    <col min="7639" max="7639" width="1.28515625" style="764" customWidth="1"/>
    <col min="7640" max="7640" width="21.140625" style="764" customWidth="1"/>
    <col min="7641" max="7845" width="11.42578125" style="764"/>
    <col min="7846" max="7846" width="0.7109375" style="764" customWidth="1"/>
    <col min="7847" max="7848" width="1.5703125" style="764" customWidth="1"/>
    <col min="7849" max="7849" width="16.42578125" style="764" customWidth="1"/>
    <col min="7850" max="7852" width="10.42578125" style="764" customWidth="1"/>
    <col min="7853" max="7853" width="8.7109375" style="764" customWidth="1"/>
    <col min="7854" max="7854" width="0.7109375" style="764" customWidth="1"/>
    <col min="7855" max="7855" width="3.140625" style="764" customWidth="1"/>
    <col min="7856" max="7856" width="1.140625" style="764" customWidth="1"/>
    <col min="7857" max="7857" width="18" style="764" customWidth="1"/>
    <col min="7858" max="7858" width="9.42578125" style="764" customWidth="1"/>
    <col min="7859" max="7859" width="8.7109375" style="764" customWidth="1"/>
    <col min="7860" max="7860" width="9.28515625" style="764" customWidth="1"/>
    <col min="7861" max="7861" width="10.140625" style="764" customWidth="1"/>
    <col min="7862" max="7862" width="5.140625" style="764" customWidth="1"/>
    <col min="7863" max="7863" width="10.140625" style="764" customWidth="1"/>
    <col min="7864" max="7864" width="6.42578125" style="764" customWidth="1"/>
    <col min="7865" max="7865" width="11.42578125" style="764"/>
    <col min="7866" max="7866" width="1.28515625" style="764" customWidth="1"/>
    <col min="7867" max="7867" width="1.42578125" style="764" customWidth="1"/>
    <col min="7868" max="7868" width="8.28515625" style="764" customWidth="1"/>
    <col min="7869" max="7869" width="11.42578125" style="764"/>
    <col min="7870" max="7871" width="10.7109375" style="764" customWidth="1"/>
    <col min="7872" max="7872" width="10.28515625" style="764" customWidth="1"/>
    <col min="7873" max="7873" width="11.28515625" style="764" customWidth="1"/>
    <col min="7874" max="7874" width="7.7109375" style="764" customWidth="1"/>
    <col min="7875" max="7875" width="10.140625" style="764" customWidth="1"/>
    <col min="7876" max="7876" width="6.5703125" style="764" customWidth="1"/>
    <col min="7877" max="7877" width="1.140625" style="764" customWidth="1"/>
    <col min="7878" max="7878" width="24.5703125" style="764" customWidth="1"/>
    <col min="7879" max="7879" width="9.85546875" style="764" customWidth="1"/>
    <col min="7880" max="7880" width="10.7109375" style="764" customWidth="1"/>
    <col min="7881" max="7881" width="10.85546875" style="764" customWidth="1"/>
    <col min="7882" max="7882" width="11.140625" style="764" customWidth="1"/>
    <col min="7883" max="7883" width="9.85546875" style="764" customWidth="1"/>
    <col min="7884" max="7884" width="1" style="764" customWidth="1"/>
    <col min="7885" max="7885" width="16.5703125" style="764" customWidth="1"/>
    <col min="7886" max="7886" width="0.5703125" style="764" customWidth="1"/>
    <col min="7887" max="7887" width="0.7109375" style="764" customWidth="1"/>
    <col min="7888" max="7888" width="27.85546875" style="764" customWidth="1"/>
    <col min="7889" max="7889" width="0.85546875" style="764" customWidth="1"/>
    <col min="7890" max="7890" width="27.42578125" style="764" customWidth="1"/>
    <col min="7891" max="7891" width="14.7109375" style="764" customWidth="1"/>
    <col min="7892" max="7892" width="0.42578125" style="764" customWidth="1"/>
    <col min="7893" max="7893" width="0.7109375" style="764" customWidth="1"/>
    <col min="7894" max="7894" width="21.7109375" style="764" customWidth="1"/>
    <col min="7895" max="7895" width="1.28515625" style="764" customWidth="1"/>
    <col min="7896" max="7896" width="21.140625" style="764" customWidth="1"/>
    <col min="7897" max="8101" width="11.42578125" style="764"/>
    <col min="8102" max="8102" width="0.7109375" style="764" customWidth="1"/>
    <col min="8103" max="8104" width="1.5703125" style="764" customWidth="1"/>
    <col min="8105" max="8105" width="16.42578125" style="764" customWidth="1"/>
    <col min="8106" max="8108" width="10.42578125" style="764" customWidth="1"/>
    <col min="8109" max="8109" width="8.7109375" style="764" customWidth="1"/>
    <col min="8110" max="8110" width="0.7109375" style="764" customWidth="1"/>
    <col min="8111" max="8111" width="3.140625" style="764" customWidth="1"/>
    <col min="8112" max="8112" width="1.140625" style="764" customWidth="1"/>
    <col min="8113" max="8113" width="18" style="764" customWidth="1"/>
    <col min="8114" max="8114" width="9.42578125" style="764" customWidth="1"/>
    <col min="8115" max="8115" width="8.7109375" style="764" customWidth="1"/>
    <col min="8116" max="8116" width="9.28515625" style="764" customWidth="1"/>
    <col min="8117" max="8117" width="10.140625" style="764" customWidth="1"/>
    <col min="8118" max="8118" width="5.140625" style="764" customWidth="1"/>
    <col min="8119" max="8119" width="10.140625" style="764" customWidth="1"/>
    <col min="8120" max="8120" width="6.42578125" style="764" customWidth="1"/>
    <col min="8121" max="8121" width="11.42578125" style="764"/>
    <col min="8122" max="8122" width="1.28515625" style="764" customWidth="1"/>
    <col min="8123" max="8123" width="1.42578125" style="764" customWidth="1"/>
    <col min="8124" max="8124" width="8.28515625" style="764" customWidth="1"/>
    <col min="8125" max="8125" width="11.42578125" style="764"/>
    <col min="8126" max="8127" width="10.7109375" style="764" customWidth="1"/>
    <col min="8128" max="8128" width="10.28515625" style="764" customWidth="1"/>
    <col min="8129" max="8129" width="11.28515625" style="764" customWidth="1"/>
    <col min="8130" max="8130" width="7.7109375" style="764" customWidth="1"/>
    <col min="8131" max="8131" width="10.140625" style="764" customWidth="1"/>
    <col min="8132" max="8132" width="6.5703125" style="764" customWidth="1"/>
    <col min="8133" max="8133" width="1.140625" style="764" customWidth="1"/>
    <col min="8134" max="8134" width="24.5703125" style="764" customWidth="1"/>
    <col min="8135" max="8135" width="9.85546875" style="764" customWidth="1"/>
    <col min="8136" max="8136" width="10.7109375" style="764" customWidth="1"/>
    <col min="8137" max="8137" width="10.85546875" style="764" customWidth="1"/>
    <col min="8138" max="8138" width="11.140625" style="764" customWidth="1"/>
    <col min="8139" max="8139" width="9.85546875" style="764" customWidth="1"/>
    <col min="8140" max="8140" width="1" style="764" customWidth="1"/>
    <col min="8141" max="8141" width="16.5703125" style="764" customWidth="1"/>
    <col min="8142" max="8142" width="0.5703125" style="764" customWidth="1"/>
    <col min="8143" max="8143" width="0.7109375" style="764" customWidth="1"/>
    <col min="8144" max="8144" width="27.85546875" style="764" customWidth="1"/>
    <col min="8145" max="8145" width="0.85546875" style="764" customWidth="1"/>
    <col min="8146" max="8146" width="27.42578125" style="764" customWidth="1"/>
    <col min="8147" max="8147" width="14.7109375" style="764" customWidth="1"/>
    <col min="8148" max="8148" width="0.42578125" style="764" customWidth="1"/>
    <col min="8149" max="8149" width="0.7109375" style="764" customWidth="1"/>
    <col min="8150" max="8150" width="21.7109375" style="764" customWidth="1"/>
    <col min="8151" max="8151" width="1.28515625" style="764" customWidth="1"/>
    <col min="8152" max="8152" width="21.140625" style="764" customWidth="1"/>
    <col min="8153" max="8357" width="11.42578125" style="764"/>
    <col min="8358" max="8358" width="0.7109375" style="764" customWidth="1"/>
    <col min="8359" max="8360" width="1.5703125" style="764" customWidth="1"/>
    <col min="8361" max="8361" width="16.42578125" style="764" customWidth="1"/>
    <col min="8362" max="8364" width="10.42578125" style="764" customWidth="1"/>
    <col min="8365" max="8365" width="8.7109375" style="764" customWidth="1"/>
    <col min="8366" max="8366" width="0.7109375" style="764" customWidth="1"/>
    <col min="8367" max="8367" width="3.140625" style="764" customWidth="1"/>
    <col min="8368" max="8368" width="1.140625" style="764" customWidth="1"/>
    <col min="8369" max="8369" width="18" style="764" customWidth="1"/>
    <col min="8370" max="8370" width="9.42578125" style="764" customWidth="1"/>
    <col min="8371" max="8371" width="8.7109375" style="764" customWidth="1"/>
    <col min="8372" max="8372" width="9.28515625" style="764" customWidth="1"/>
    <col min="8373" max="8373" width="10.140625" style="764" customWidth="1"/>
    <col min="8374" max="8374" width="5.140625" style="764" customWidth="1"/>
    <col min="8375" max="8375" width="10.140625" style="764" customWidth="1"/>
    <col min="8376" max="8376" width="6.42578125" style="764" customWidth="1"/>
    <col min="8377" max="8377" width="11.42578125" style="764"/>
    <col min="8378" max="8378" width="1.28515625" style="764" customWidth="1"/>
    <col min="8379" max="8379" width="1.42578125" style="764" customWidth="1"/>
    <col min="8380" max="8380" width="8.28515625" style="764" customWidth="1"/>
    <col min="8381" max="8381" width="11.42578125" style="764"/>
    <col min="8382" max="8383" width="10.7109375" style="764" customWidth="1"/>
    <col min="8384" max="8384" width="10.28515625" style="764" customWidth="1"/>
    <col min="8385" max="8385" width="11.28515625" style="764" customWidth="1"/>
    <col min="8386" max="8386" width="7.7109375" style="764" customWidth="1"/>
    <col min="8387" max="8387" width="10.140625" style="764" customWidth="1"/>
    <col min="8388" max="8388" width="6.5703125" style="764" customWidth="1"/>
    <col min="8389" max="8389" width="1.140625" style="764" customWidth="1"/>
    <col min="8390" max="8390" width="24.5703125" style="764" customWidth="1"/>
    <col min="8391" max="8391" width="9.85546875" style="764" customWidth="1"/>
    <col min="8392" max="8392" width="10.7109375" style="764" customWidth="1"/>
    <col min="8393" max="8393" width="10.85546875" style="764" customWidth="1"/>
    <col min="8394" max="8394" width="11.140625" style="764" customWidth="1"/>
    <col min="8395" max="8395" width="9.85546875" style="764" customWidth="1"/>
    <col min="8396" max="8396" width="1" style="764" customWidth="1"/>
    <col min="8397" max="8397" width="16.5703125" style="764" customWidth="1"/>
    <col min="8398" max="8398" width="0.5703125" style="764" customWidth="1"/>
    <col min="8399" max="8399" width="0.7109375" style="764" customWidth="1"/>
    <col min="8400" max="8400" width="27.85546875" style="764" customWidth="1"/>
    <col min="8401" max="8401" width="0.85546875" style="764" customWidth="1"/>
    <col min="8402" max="8402" width="27.42578125" style="764" customWidth="1"/>
    <col min="8403" max="8403" width="14.7109375" style="764" customWidth="1"/>
    <col min="8404" max="8404" width="0.42578125" style="764" customWidth="1"/>
    <col min="8405" max="8405" width="0.7109375" style="764" customWidth="1"/>
    <col min="8406" max="8406" width="21.7109375" style="764" customWidth="1"/>
    <col min="8407" max="8407" width="1.28515625" style="764" customWidth="1"/>
    <col min="8408" max="8408" width="21.140625" style="764" customWidth="1"/>
    <col min="8409" max="8613" width="11.42578125" style="764"/>
    <col min="8614" max="8614" width="0.7109375" style="764" customWidth="1"/>
    <col min="8615" max="8616" width="1.5703125" style="764" customWidth="1"/>
    <col min="8617" max="8617" width="16.42578125" style="764" customWidth="1"/>
    <col min="8618" max="8620" width="10.42578125" style="764" customWidth="1"/>
    <col min="8621" max="8621" width="8.7109375" style="764" customWidth="1"/>
    <col min="8622" max="8622" width="0.7109375" style="764" customWidth="1"/>
    <col min="8623" max="8623" width="3.140625" style="764" customWidth="1"/>
    <col min="8624" max="8624" width="1.140625" style="764" customWidth="1"/>
    <col min="8625" max="8625" width="18" style="764" customWidth="1"/>
    <col min="8626" max="8626" width="9.42578125" style="764" customWidth="1"/>
    <col min="8627" max="8627" width="8.7109375" style="764" customWidth="1"/>
    <col min="8628" max="8628" width="9.28515625" style="764" customWidth="1"/>
    <col min="8629" max="8629" width="10.140625" style="764" customWidth="1"/>
    <col min="8630" max="8630" width="5.140625" style="764" customWidth="1"/>
    <col min="8631" max="8631" width="10.140625" style="764" customWidth="1"/>
    <col min="8632" max="8632" width="6.42578125" style="764" customWidth="1"/>
    <col min="8633" max="8633" width="11.42578125" style="764"/>
    <col min="8634" max="8634" width="1.28515625" style="764" customWidth="1"/>
    <col min="8635" max="8635" width="1.42578125" style="764" customWidth="1"/>
    <col min="8636" max="8636" width="8.28515625" style="764" customWidth="1"/>
    <col min="8637" max="8637" width="11.42578125" style="764"/>
    <col min="8638" max="8639" width="10.7109375" style="764" customWidth="1"/>
    <col min="8640" max="8640" width="10.28515625" style="764" customWidth="1"/>
    <col min="8641" max="8641" width="11.28515625" style="764" customWidth="1"/>
    <col min="8642" max="8642" width="7.7109375" style="764" customWidth="1"/>
    <col min="8643" max="8643" width="10.140625" style="764" customWidth="1"/>
    <col min="8644" max="8644" width="6.5703125" style="764" customWidth="1"/>
    <col min="8645" max="8645" width="1.140625" style="764" customWidth="1"/>
    <col min="8646" max="8646" width="24.5703125" style="764" customWidth="1"/>
    <col min="8647" max="8647" width="9.85546875" style="764" customWidth="1"/>
    <col min="8648" max="8648" width="10.7109375" style="764" customWidth="1"/>
    <col min="8649" max="8649" width="10.85546875" style="764" customWidth="1"/>
    <col min="8650" max="8650" width="11.140625" style="764" customWidth="1"/>
    <col min="8651" max="8651" width="9.85546875" style="764" customWidth="1"/>
    <col min="8652" max="8652" width="1" style="764" customWidth="1"/>
    <col min="8653" max="8653" width="16.5703125" style="764" customWidth="1"/>
    <col min="8654" max="8654" width="0.5703125" style="764" customWidth="1"/>
    <col min="8655" max="8655" width="0.7109375" style="764" customWidth="1"/>
    <col min="8656" max="8656" width="27.85546875" style="764" customWidth="1"/>
    <col min="8657" max="8657" width="0.85546875" style="764" customWidth="1"/>
    <col min="8658" max="8658" width="27.42578125" style="764" customWidth="1"/>
    <col min="8659" max="8659" width="14.7109375" style="764" customWidth="1"/>
    <col min="8660" max="8660" width="0.42578125" style="764" customWidth="1"/>
    <col min="8661" max="8661" width="0.7109375" style="764" customWidth="1"/>
    <col min="8662" max="8662" width="21.7109375" style="764" customWidth="1"/>
    <col min="8663" max="8663" width="1.28515625" style="764" customWidth="1"/>
    <col min="8664" max="8664" width="21.140625" style="764" customWidth="1"/>
    <col min="8665" max="8869" width="11.42578125" style="764"/>
    <col min="8870" max="8870" width="0.7109375" style="764" customWidth="1"/>
    <col min="8871" max="8872" width="1.5703125" style="764" customWidth="1"/>
    <col min="8873" max="8873" width="16.42578125" style="764" customWidth="1"/>
    <col min="8874" max="8876" width="10.42578125" style="764" customWidth="1"/>
    <col min="8877" max="8877" width="8.7109375" style="764" customWidth="1"/>
    <col min="8878" max="8878" width="0.7109375" style="764" customWidth="1"/>
    <col min="8879" max="8879" width="3.140625" style="764" customWidth="1"/>
    <col min="8880" max="8880" width="1.140625" style="764" customWidth="1"/>
    <col min="8881" max="8881" width="18" style="764" customWidth="1"/>
    <col min="8882" max="8882" width="9.42578125" style="764" customWidth="1"/>
    <col min="8883" max="8883" width="8.7109375" style="764" customWidth="1"/>
    <col min="8884" max="8884" width="9.28515625" style="764" customWidth="1"/>
    <col min="8885" max="8885" width="10.140625" style="764" customWidth="1"/>
    <col min="8886" max="8886" width="5.140625" style="764" customWidth="1"/>
    <col min="8887" max="8887" width="10.140625" style="764" customWidth="1"/>
    <col min="8888" max="8888" width="6.42578125" style="764" customWidth="1"/>
    <col min="8889" max="8889" width="11.42578125" style="764"/>
    <col min="8890" max="8890" width="1.28515625" style="764" customWidth="1"/>
    <col min="8891" max="8891" width="1.42578125" style="764" customWidth="1"/>
    <col min="8892" max="8892" width="8.28515625" style="764" customWidth="1"/>
    <col min="8893" max="8893" width="11.42578125" style="764"/>
    <col min="8894" max="8895" width="10.7109375" style="764" customWidth="1"/>
    <col min="8896" max="8896" width="10.28515625" style="764" customWidth="1"/>
    <col min="8897" max="8897" width="11.28515625" style="764" customWidth="1"/>
    <col min="8898" max="8898" width="7.7109375" style="764" customWidth="1"/>
    <col min="8899" max="8899" width="10.140625" style="764" customWidth="1"/>
    <col min="8900" max="8900" width="6.5703125" style="764" customWidth="1"/>
    <col min="8901" max="8901" width="1.140625" style="764" customWidth="1"/>
    <col min="8902" max="8902" width="24.5703125" style="764" customWidth="1"/>
    <col min="8903" max="8903" width="9.85546875" style="764" customWidth="1"/>
    <col min="8904" max="8904" width="10.7109375" style="764" customWidth="1"/>
    <col min="8905" max="8905" width="10.85546875" style="764" customWidth="1"/>
    <col min="8906" max="8906" width="11.140625" style="764" customWidth="1"/>
    <col min="8907" max="8907" width="9.85546875" style="764" customWidth="1"/>
    <col min="8908" max="8908" width="1" style="764" customWidth="1"/>
    <col min="8909" max="8909" width="16.5703125" style="764" customWidth="1"/>
    <col min="8910" max="8910" width="0.5703125" style="764" customWidth="1"/>
    <col min="8911" max="8911" width="0.7109375" style="764" customWidth="1"/>
    <col min="8912" max="8912" width="27.85546875" style="764" customWidth="1"/>
    <col min="8913" max="8913" width="0.85546875" style="764" customWidth="1"/>
    <col min="8914" max="8914" width="27.42578125" style="764" customWidth="1"/>
    <col min="8915" max="8915" width="14.7109375" style="764" customWidth="1"/>
    <col min="8916" max="8916" width="0.42578125" style="764" customWidth="1"/>
    <col min="8917" max="8917" width="0.7109375" style="764" customWidth="1"/>
    <col min="8918" max="8918" width="21.7109375" style="764" customWidth="1"/>
    <col min="8919" max="8919" width="1.28515625" style="764" customWidth="1"/>
    <col min="8920" max="8920" width="21.140625" style="764" customWidth="1"/>
    <col min="8921" max="9125" width="11.42578125" style="764"/>
    <col min="9126" max="9126" width="0.7109375" style="764" customWidth="1"/>
    <col min="9127" max="9128" width="1.5703125" style="764" customWidth="1"/>
    <col min="9129" max="9129" width="16.42578125" style="764" customWidth="1"/>
    <col min="9130" max="9132" width="10.42578125" style="764" customWidth="1"/>
    <col min="9133" max="9133" width="8.7109375" style="764" customWidth="1"/>
    <col min="9134" max="9134" width="0.7109375" style="764" customWidth="1"/>
    <col min="9135" max="9135" width="3.140625" style="764" customWidth="1"/>
    <col min="9136" max="9136" width="1.140625" style="764" customWidth="1"/>
    <col min="9137" max="9137" width="18" style="764" customWidth="1"/>
    <col min="9138" max="9138" width="9.42578125" style="764" customWidth="1"/>
    <col min="9139" max="9139" width="8.7109375" style="764" customWidth="1"/>
    <col min="9140" max="9140" width="9.28515625" style="764" customWidth="1"/>
    <col min="9141" max="9141" width="10.140625" style="764" customWidth="1"/>
    <col min="9142" max="9142" width="5.140625" style="764" customWidth="1"/>
    <col min="9143" max="9143" width="10.140625" style="764" customWidth="1"/>
    <col min="9144" max="9144" width="6.42578125" style="764" customWidth="1"/>
    <col min="9145" max="9145" width="11.42578125" style="764"/>
    <col min="9146" max="9146" width="1.28515625" style="764" customWidth="1"/>
    <col min="9147" max="9147" width="1.42578125" style="764" customWidth="1"/>
    <col min="9148" max="9148" width="8.28515625" style="764" customWidth="1"/>
    <col min="9149" max="9149" width="11.42578125" style="764"/>
    <col min="9150" max="9151" width="10.7109375" style="764" customWidth="1"/>
    <col min="9152" max="9152" width="10.28515625" style="764" customWidth="1"/>
    <col min="9153" max="9153" width="11.28515625" style="764" customWidth="1"/>
    <col min="9154" max="9154" width="7.7109375" style="764" customWidth="1"/>
    <col min="9155" max="9155" width="10.140625" style="764" customWidth="1"/>
    <col min="9156" max="9156" width="6.5703125" style="764" customWidth="1"/>
    <col min="9157" max="9157" width="1.140625" style="764" customWidth="1"/>
    <col min="9158" max="9158" width="24.5703125" style="764" customWidth="1"/>
    <col min="9159" max="9159" width="9.85546875" style="764" customWidth="1"/>
    <col min="9160" max="9160" width="10.7109375" style="764" customWidth="1"/>
    <col min="9161" max="9161" width="10.85546875" style="764" customWidth="1"/>
    <col min="9162" max="9162" width="11.140625" style="764" customWidth="1"/>
    <col min="9163" max="9163" width="9.85546875" style="764" customWidth="1"/>
    <col min="9164" max="9164" width="1" style="764" customWidth="1"/>
    <col min="9165" max="9165" width="16.5703125" style="764" customWidth="1"/>
    <col min="9166" max="9166" width="0.5703125" style="764" customWidth="1"/>
    <col min="9167" max="9167" width="0.7109375" style="764" customWidth="1"/>
    <col min="9168" max="9168" width="27.85546875" style="764" customWidth="1"/>
    <col min="9169" max="9169" width="0.85546875" style="764" customWidth="1"/>
    <col min="9170" max="9170" width="27.42578125" style="764" customWidth="1"/>
    <col min="9171" max="9171" width="14.7109375" style="764" customWidth="1"/>
    <col min="9172" max="9172" width="0.42578125" style="764" customWidth="1"/>
    <col min="9173" max="9173" width="0.7109375" style="764" customWidth="1"/>
    <col min="9174" max="9174" width="21.7109375" style="764" customWidth="1"/>
    <col min="9175" max="9175" width="1.28515625" style="764" customWidth="1"/>
    <col min="9176" max="9176" width="21.140625" style="764" customWidth="1"/>
    <col min="9177" max="9381" width="11.42578125" style="764"/>
    <col min="9382" max="9382" width="0.7109375" style="764" customWidth="1"/>
    <col min="9383" max="9384" width="1.5703125" style="764" customWidth="1"/>
    <col min="9385" max="9385" width="16.42578125" style="764" customWidth="1"/>
    <col min="9386" max="9388" width="10.42578125" style="764" customWidth="1"/>
    <col min="9389" max="9389" width="8.7109375" style="764" customWidth="1"/>
    <col min="9390" max="9390" width="0.7109375" style="764" customWidth="1"/>
    <col min="9391" max="9391" width="3.140625" style="764" customWidth="1"/>
    <col min="9392" max="9392" width="1.140625" style="764" customWidth="1"/>
    <col min="9393" max="9393" width="18" style="764" customWidth="1"/>
    <col min="9394" max="9394" width="9.42578125" style="764" customWidth="1"/>
    <col min="9395" max="9395" width="8.7109375" style="764" customWidth="1"/>
    <col min="9396" max="9396" width="9.28515625" style="764" customWidth="1"/>
    <col min="9397" max="9397" width="10.140625" style="764" customWidth="1"/>
    <col min="9398" max="9398" width="5.140625" style="764" customWidth="1"/>
    <col min="9399" max="9399" width="10.140625" style="764" customWidth="1"/>
    <col min="9400" max="9400" width="6.42578125" style="764" customWidth="1"/>
    <col min="9401" max="9401" width="11.42578125" style="764"/>
    <col min="9402" max="9402" width="1.28515625" style="764" customWidth="1"/>
    <col min="9403" max="9403" width="1.42578125" style="764" customWidth="1"/>
    <col min="9404" max="9404" width="8.28515625" style="764" customWidth="1"/>
    <col min="9405" max="9405" width="11.42578125" style="764"/>
    <col min="9406" max="9407" width="10.7109375" style="764" customWidth="1"/>
    <col min="9408" max="9408" width="10.28515625" style="764" customWidth="1"/>
    <col min="9409" max="9409" width="11.28515625" style="764" customWidth="1"/>
    <col min="9410" max="9410" width="7.7109375" style="764" customWidth="1"/>
    <col min="9411" max="9411" width="10.140625" style="764" customWidth="1"/>
    <col min="9412" max="9412" width="6.5703125" style="764" customWidth="1"/>
    <col min="9413" max="9413" width="1.140625" style="764" customWidth="1"/>
    <col min="9414" max="9414" width="24.5703125" style="764" customWidth="1"/>
    <col min="9415" max="9415" width="9.85546875" style="764" customWidth="1"/>
    <col min="9416" max="9416" width="10.7109375" style="764" customWidth="1"/>
    <col min="9417" max="9417" width="10.85546875" style="764" customWidth="1"/>
    <col min="9418" max="9418" width="11.140625" style="764" customWidth="1"/>
    <col min="9419" max="9419" width="9.85546875" style="764" customWidth="1"/>
    <col min="9420" max="9420" width="1" style="764" customWidth="1"/>
    <col min="9421" max="9421" width="16.5703125" style="764" customWidth="1"/>
    <col min="9422" max="9422" width="0.5703125" style="764" customWidth="1"/>
    <col min="9423" max="9423" width="0.7109375" style="764" customWidth="1"/>
    <col min="9424" max="9424" width="27.85546875" style="764" customWidth="1"/>
    <col min="9425" max="9425" width="0.85546875" style="764" customWidth="1"/>
    <col min="9426" max="9426" width="27.42578125" style="764" customWidth="1"/>
    <col min="9427" max="9427" width="14.7109375" style="764" customWidth="1"/>
    <col min="9428" max="9428" width="0.42578125" style="764" customWidth="1"/>
    <col min="9429" max="9429" width="0.7109375" style="764" customWidth="1"/>
    <col min="9430" max="9430" width="21.7109375" style="764" customWidth="1"/>
    <col min="9431" max="9431" width="1.28515625" style="764" customWidth="1"/>
    <col min="9432" max="9432" width="21.140625" style="764" customWidth="1"/>
    <col min="9433" max="9637" width="11.42578125" style="764"/>
    <col min="9638" max="9638" width="0.7109375" style="764" customWidth="1"/>
    <col min="9639" max="9640" width="1.5703125" style="764" customWidth="1"/>
    <col min="9641" max="9641" width="16.42578125" style="764" customWidth="1"/>
    <col min="9642" max="9644" width="10.42578125" style="764" customWidth="1"/>
    <col min="9645" max="9645" width="8.7109375" style="764" customWidth="1"/>
    <col min="9646" max="9646" width="0.7109375" style="764" customWidth="1"/>
    <col min="9647" max="9647" width="3.140625" style="764" customWidth="1"/>
    <col min="9648" max="9648" width="1.140625" style="764" customWidth="1"/>
    <col min="9649" max="9649" width="18" style="764" customWidth="1"/>
    <col min="9650" max="9650" width="9.42578125" style="764" customWidth="1"/>
    <col min="9651" max="9651" width="8.7109375" style="764" customWidth="1"/>
    <col min="9652" max="9652" width="9.28515625" style="764" customWidth="1"/>
    <col min="9653" max="9653" width="10.140625" style="764" customWidth="1"/>
    <col min="9654" max="9654" width="5.140625" style="764" customWidth="1"/>
    <col min="9655" max="9655" width="10.140625" style="764" customWidth="1"/>
    <col min="9656" max="9656" width="6.42578125" style="764" customWidth="1"/>
    <col min="9657" max="9657" width="11.42578125" style="764"/>
    <col min="9658" max="9658" width="1.28515625" style="764" customWidth="1"/>
    <col min="9659" max="9659" width="1.42578125" style="764" customWidth="1"/>
    <col min="9660" max="9660" width="8.28515625" style="764" customWidth="1"/>
    <col min="9661" max="9661" width="11.42578125" style="764"/>
    <col min="9662" max="9663" width="10.7109375" style="764" customWidth="1"/>
    <col min="9664" max="9664" width="10.28515625" style="764" customWidth="1"/>
    <col min="9665" max="9665" width="11.28515625" style="764" customWidth="1"/>
    <col min="9666" max="9666" width="7.7109375" style="764" customWidth="1"/>
    <col min="9667" max="9667" width="10.140625" style="764" customWidth="1"/>
    <col min="9668" max="9668" width="6.5703125" style="764" customWidth="1"/>
    <col min="9669" max="9669" width="1.140625" style="764" customWidth="1"/>
    <col min="9670" max="9670" width="24.5703125" style="764" customWidth="1"/>
    <col min="9671" max="9671" width="9.85546875" style="764" customWidth="1"/>
    <col min="9672" max="9672" width="10.7109375" style="764" customWidth="1"/>
    <col min="9673" max="9673" width="10.85546875" style="764" customWidth="1"/>
    <col min="9674" max="9674" width="11.140625" style="764" customWidth="1"/>
    <col min="9675" max="9675" width="9.85546875" style="764" customWidth="1"/>
    <col min="9676" max="9676" width="1" style="764" customWidth="1"/>
    <col min="9677" max="9677" width="16.5703125" style="764" customWidth="1"/>
    <col min="9678" max="9678" width="0.5703125" style="764" customWidth="1"/>
    <col min="9679" max="9679" width="0.7109375" style="764" customWidth="1"/>
    <col min="9680" max="9680" width="27.85546875" style="764" customWidth="1"/>
    <col min="9681" max="9681" width="0.85546875" style="764" customWidth="1"/>
    <col min="9682" max="9682" width="27.42578125" style="764" customWidth="1"/>
    <col min="9683" max="9683" width="14.7109375" style="764" customWidth="1"/>
    <col min="9684" max="9684" width="0.42578125" style="764" customWidth="1"/>
    <col min="9685" max="9685" width="0.7109375" style="764" customWidth="1"/>
    <col min="9686" max="9686" width="21.7109375" style="764" customWidth="1"/>
    <col min="9687" max="9687" width="1.28515625" style="764" customWidth="1"/>
    <col min="9688" max="9688" width="21.140625" style="764" customWidth="1"/>
    <col min="9689" max="9893" width="11.42578125" style="764"/>
    <col min="9894" max="9894" width="0.7109375" style="764" customWidth="1"/>
    <col min="9895" max="9896" width="1.5703125" style="764" customWidth="1"/>
    <col min="9897" max="9897" width="16.42578125" style="764" customWidth="1"/>
    <col min="9898" max="9900" width="10.42578125" style="764" customWidth="1"/>
    <col min="9901" max="9901" width="8.7109375" style="764" customWidth="1"/>
    <col min="9902" max="9902" width="0.7109375" style="764" customWidth="1"/>
    <col min="9903" max="9903" width="3.140625" style="764" customWidth="1"/>
    <col min="9904" max="9904" width="1.140625" style="764" customWidth="1"/>
    <col min="9905" max="9905" width="18" style="764" customWidth="1"/>
    <col min="9906" max="9906" width="9.42578125" style="764" customWidth="1"/>
    <col min="9907" max="9907" width="8.7109375" style="764" customWidth="1"/>
    <col min="9908" max="9908" width="9.28515625" style="764" customWidth="1"/>
    <col min="9909" max="9909" width="10.140625" style="764" customWidth="1"/>
    <col min="9910" max="9910" width="5.140625" style="764" customWidth="1"/>
    <col min="9911" max="9911" width="10.140625" style="764" customWidth="1"/>
    <col min="9912" max="9912" width="6.42578125" style="764" customWidth="1"/>
    <col min="9913" max="9913" width="11.42578125" style="764"/>
    <col min="9914" max="9914" width="1.28515625" style="764" customWidth="1"/>
    <col min="9915" max="9915" width="1.42578125" style="764" customWidth="1"/>
    <col min="9916" max="9916" width="8.28515625" style="764" customWidth="1"/>
    <col min="9917" max="9917" width="11.42578125" style="764"/>
    <col min="9918" max="9919" width="10.7109375" style="764" customWidth="1"/>
    <col min="9920" max="9920" width="10.28515625" style="764" customWidth="1"/>
    <col min="9921" max="9921" width="11.28515625" style="764" customWidth="1"/>
    <col min="9922" max="9922" width="7.7109375" style="764" customWidth="1"/>
    <col min="9923" max="9923" width="10.140625" style="764" customWidth="1"/>
    <col min="9924" max="9924" width="6.5703125" style="764" customWidth="1"/>
    <col min="9925" max="9925" width="1.140625" style="764" customWidth="1"/>
    <col min="9926" max="9926" width="24.5703125" style="764" customWidth="1"/>
    <col min="9927" max="9927" width="9.85546875" style="764" customWidth="1"/>
    <col min="9928" max="9928" width="10.7109375" style="764" customWidth="1"/>
    <col min="9929" max="9929" width="10.85546875" style="764" customWidth="1"/>
    <col min="9930" max="9930" width="11.140625" style="764" customWidth="1"/>
    <col min="9931" max="9931" width="9.85546875" style="764" customWidth="1"/>
    <col min="9932" max="9932" width="1" style="764" customWidth="1"/>
    <col min="9933" max="9933" width="16.5703125" style="764" customWidth="1"/>
    <col min="9934" max="9934" width="0.5703125" style="764" customWidth="1"/>
    <col min="9935" max="9935" width="0.7109375" style="764" customWidth="1"/>
    <col min="9936" max="9936" width="27.85546875" style="764" customWidth="1"/>
    <col min="9937" max="9937" width="0.85546875" style="764" customWidth="1"/>
    <col min="9938" max="9938" width="27.42578125" style="764" customWidth="1"/>
    <col min="9939" max="9939" width="14.7109375" style="764" customWidth="1"/>
    <col min="9940" max="9940" width="0.42578125" style="764" customWidth="1"/>
    <col min="9941" max="9941" width="0.7109375" style="764" customWidth="1"/>
    <col min="9942" max="9942" width="21.7109375" style="764" customWidth="1"/>
    <col min="9943" max="9943" width="1.28515625" style="764" customWidth="1"/>
    <col min="9944" max="9944" width="21.140625" style="764" customWidth="1"/>
    <col min="9945" max="10149" width="11.42578125" style="764"/>
    <col min="10150" max="10150" width="0.7109375" style="764" customWidth="1"/>
    <col min="10151" max="10152" width="1.5703125" style="764" customWidth="1"/>
    <col min="10153" max="10153" width="16.42578125" style="764" customWidth="1"/>
    <col min="10154" max="10156" width="10.42578125" style="764" customWidth="1"/>
    <col min="10157" max="10157" width="8.7109375" style="764" customWidth="1"/>
    <col min="10158" max="10158" width="0.7109375" style="764" customWidth="1"/>
    <col min="10159" max="10159" width="3.140625" style="764" customWidth="1"/>
    <col min="10160" max="10160" width="1.140625" style="764" customWidth="1"/>
    <col min="10161" max="10161" width="18" style="764" customWidth="1"/>
    <col min="10162" max="10162" width="9.42578125" style="764" customWidth="1"/>
    <col min="10163" max="10163" width="8.7109375" style="764" customWidth="1"/>
    <col min="10164" max="10164" width="9.28515625" style="764" customWidth="1"/>
    <col min="10165" max="10165" width="10.140625" style="764" customWidth="1"/>
    <col min="10166" max="10166" width="5.140625" style="764" customWidth="1"/>
    <col min="10167" max="10167" width="10.140625" style="764" customWidth="1"/>
    <col min="10168" max="10168" width="6.42578125" style="764" customWidth="1"/>
    <col min="10169" max="10169" width="11.42578125" style="764"/>
    <col min="10170" max="10170" width="1.28515625" style="764" customWidth="1"/>
    <col min="10171" max="10171" width="1.42578125" style="764" customWidth="1"/>
    <col min="10172" max="10172" width="8.28515625" style="764" customWidth="1"/>
    <col min="10173" max="10173" width="11.42578125" style="764"/>
    <col min="10174" max="10175" width="10.7109375" style="764" customWidth="1"/>
    <col min="10176" max="10176" width="10.28515625" style="764" customWidth="1"/>
    <col min="10177" max="10177" width="11.28515625" style="764" customWidth="1"/>
    <col min="10178" max="10178" width="7.7109375" style="764" customWidth="1"/>
    <col min="10179" max="10179" width="10.140625" style="764" customWidth="1"/>
    <col min="10180" max="10180" width="6.5703125" style="764" customWidth="1"/>
    <col min="10181" max="10181" width="1.140625" style="764" customWidth="1"/>
    <col min="10182" max="10182" width="24.5703125" style="764" customWidth="1"/>
    <col min="10183" max="10183" width="9.85546875" style="764" customWidth="1"/>
    <col min="10184" max="10184" width="10.7109375" style="764" customWidth="1"/>
    <col min="10185" max="10185" width="10.85546875" style="764" customWidth="1"/>
    <col min="10186" max="10186" width="11.140625" style="764" customWidth="1"/>
    <col min="10187" max="10187" width="9.85546875" style="764" customWidth="1"/>
    <col min="10188" max="10188" width="1" style="764" customWidth="1"/>
    <col min="10189" max="10189" width="16.5703125" style="764" customWidth="1"/>
    <col min="10190" max="10190" width="0.5703125" style="764" customWidth="1"/>
    <col min="10191" max="10191" width="0.7109375" style="764" customWidth="1"/>
    <col min="10192" max="10192" width="27.85546875" style="764" customWidth="1"/>
    <col min="10193" max="10193" width="0.85546875" style="764" customWidth="1"/>
    <col min="10194" max="10194" width="27.42578125" style="764" customWidth="1"/>
    <col min="10195" max="10195" width="14.7109375" style="764" customWidth="1"/>
    <col min="10196" max="10196" width="0.42578125" style="764" customWidth="1"/>
    <col min="10197" max="10197" width="0.7109375" style="764" customWidth="1"/>
    <col min="10198" max="10198" width="21.7109375" style="764" customWidth="1"/>
    <col min="10199" max="10199" width="1.28515625" style="764" customWidth="1"/>
    <col min="10200" max="10200" width="21.140625" style="764" customWidth="1"/>
    <col min="10201" max="10405" width="11.42578125" style="764"/>
    <col min="10406" max="10406" width="0.7109375" style="764" customWidth="1"/>
    <col min="10407" max="10408" width="1.5703125" style="764" customWidth="1"/>
    <col min="10409" max="10409" width="16.42578125" style="764" customWidth="1"/>
    <col min="10410" max="10412" width="10.42578125" style="764" customWidth="1"/>
    <col min="10413" max="10413" width="8.7109375" style="764" customWidth="1"/>
    <col min="10414" max="10414" width="0.7109375" style="764" customWidth="1"/>
    <col min="10415" max="10415" width="3.140625" style="764" customWidth="1"/>
    <col min="10416" max="10416" width="1.140625" style="764" customWidth="1"/>
    <col min="10417" max="10417" width="18" style="764" customWidth="1"/>
    <col min="10418" max="10418" width="9.42578125" style="764" customWidth="1"/>
    <col min="10419" max="10419" width="8.7109375" style="764" customWidth="1"/>
    <col min="10420" max="10420" width="9.28515625" style="764" customWidth="1"/>
    <col min="10421" max="10421" width="10.140625" style="764" customWidth="1"/>
    <col min="10422" max="10422" width="5.140625" style="764" customWidth="1"/>
    <col min="10423" max="10423" width="10.140625" style="764" customWidth="1"/>
    <col min="10424" max="10424" width="6.42578125" style="764" customWidth="1"/>
    <col min="10425" max="10425" width="11.42578125" style="764"/>
    <col min="10426" max="10426" width="1.28515625" style="764" customWidth="1"/>
    <col min="10427" max="10427" width="1.42578125" style="764" customWidth="1"/>
    <col min="10428" max="10428" width="8.28515625" style="764" customWidth="1"/>
    <col min="10429" max="10429" width="11.42578125" style="764"/>
    <col min="10430" max="10431" width="10.7109375" style="764" customWidth="1"/>
    <col min="10432" max="10432" width="10.28515625" style="764" customWidth="1"/>
    <col min="10433" max="10433" width="11.28515625" style="764" customWidth="1"/>
    <col min="10434" max="10434" width="7.7109375" style="764" customWidth="1"/>
    <col min="10435" max="10435" width="10.140625" style="764" customWidth="1"/>
    <col min="10436" max="10436" width="6.5703125" style="764" customWidth="1"/>
    <col min="10437" max="10437" width="1.140625" style="764" customWidth="1"/>
    <col min="10438" max="10438" width="24.5703125" style="764" customWidth="1"/>
    <col min="10439" max="10439" width="9.85546875" style="764" customWidth="1"/>
    <col min="10440" max="10440" width="10.7109375" style="764" customWidth="1"/>
    <col min="10441" max="10441" width="10.85546875" style="764" customWidth="1"/>
    <col min="10442" max="10442" width="11.140625" style="764" customWidth="1"/>
    <col min="10443" max="10443" width="9.85546875" style="764" customWidth="1"/>
    <col min="10444" max="10444" width="1" style="764" customWidth="1"/>
    <col min="10445" max="10445" width="16.5703125" style="764" customWidth="1"/>
    <col min="10446" max="10446" width="0.5703125" style="764" customWidth="1"/>
    <col min="10447" max="10447" width="0.7109375" style="764" customWidth="1"/>
    <col min="10448" max="10448" width="27.85546875" style="764" customWidth="1"/>
    <col min="10449" max="10449" width="0.85546875" style="764" customWidth="1"/>
    <col min="10450" max="10450" width="27.42578125" style="764" customWidth="1"/>
    <col min="10451" max="10451" width="14.7109375" style="764" customWidth="1"/>
    <col min="10452" max="10452" width="0.42578125" style="764" customWidth="1"/>
    <col min="10453" max="10453" width="0.7109375" style="764" customWidth="1"/>
    <col min="10454" max="10454" width="21.7109375" style="764" customWidth="1"/>
    <col min="10455" max="10455" width="1.28515625" style="764" customWidth="1"/>
    <col min="10456" max="10456" width="21.140625" style="764" customWidth="1"/>
    <col min="10457" max="10661" width="11.42578125" style="764"/>
    <col min="10662" max="10662" width="0.7109375" style="764" customWidth="1"/>
    <col min="10663" max="10664" width="1.5703125" style="764" customWidth="1"/>
    <col min="10665" max="10665" width="16.42578125" style="764" customWidth="1"/>
    <col min="10666" max="10668" width="10.42578125" style="764" customWidth="1"/>
    <col min="10669" max="10669" width="8.7109375" style="764" customWidth="1"/>
    <col min="10670" max="10670" width="0.7109375" style="764" customWidth="1"/>
    <col min="10671" max="10671" width="3.140625" style="764" customWidth="1"/>
    <col min="10672" max="10672" width="1.140625" style="764" customWidth="1"/>
    <col min="10673" max="10673" width="18" style="764" customWidth="1"/>
    <col min="10674" max="10674" width="9.42578125" style="764" customWidth="1"/>
    <col min="10675" max="10675" width="8.7109375" style="764" customWidth="1"/>
    <col min="10676" max="10676" width="9.28515625" style="764" customWidth="1"/>
    <col min="10677" max="10677" width="10.140625" style="764" customWidth="1"/>
    <col min="10678" max="10678" width="5.140625" style="764" customWidth="1"/>
    <col min="10679" max="10679" width="10.140625" style="764" customWidth="1"/>
    <col min="10680" max="10680" width="6.42578125" style="764" customWidth="1"/>
    <col min="10681" max="10681" width="11.42578125" style="764"/>
    <col min="10682" max="10682" width="1.28515625" style="764" customWidth="1"/>
    <col min="10683" max="10683" width="1.42578125" style="764" customWidth="1"/>
    <col min="10684" max="10684" width="8.28515625" style="764" customWidth="1"/>
    <col min="10685" max="10685" width="11.42578125" style="764"/>
    <col min="10686" max="10687" width="10.7109375" style="764" customWidth="1"/>
    <col min="10688" max="10688" width="10.28515625" style="764" customWidth="1"/>
    <col min="10689" max="10689" width="11.28515625" style="764" customWidth="1"/>
    <col min="10690" max="10690" width="7.7109375" style="764" customWidth="1"/>
    <col min="10691" max="10691" width="10.140625" style="764" customWidth="1"/>
    <col min="10692" max="10692" width="6.5703125" style="764" customWidth="1"/>
    <col min="10693" max="10693" width="1.140625" style="764" customWidth="1"/>
    <col min="10694" max="10694" width="24.5703125" style="764" customWidth="1"/>
    <col min="10695" max="10695" width="9.85546875" style="764" customWidth="1"/>
    <col min="10696" max="10696" width="10.7109375" style="764" customWidth="1"/>
    <col min="10697" max="10697" width="10.85546875" style="764" customWidth="1"/>
    <col min="10698" max="10698" width="11.140625" style="764" customWidth="1"/>
    <col min="10699" max="10699" width="9.85546875" style="764" customWidth="1"/>
    <col min="10700" max="10700" width="1" style="764" customWidth="1"/>
    <col min="10701" max="10701" width="16.5703125" style="764" customWidth="1"/>
    <col min="10702" max="10702" width="0.5703125" style="764" customWidth="1"/>
    <col min="10703" max="10703" width="0.7109375" style="764" customWidth="1"/>
    <col min="10704" max="10704" width="27.85546875" style="764" customWidth="1"/>
    <col min="10705" max="10705" width="0.85546875" style="764" customWidth="1"/>
    <col min="10706" max="10706" width="27.42578125" style="764" customWidth="1"/>
    <col min="10707" max="10707" width="14.7109375" style="764" customWidth="1"/>
    <col min="10708" max="10708" width="0.42578125" style="764" customWidth="1"/>
    <col min="10709" max="10709" width="0.7109375" style="764" customWidth="1"/>
    <col min="10710" max="10710" width="21.7109375" style="764" customWidth="1"/>
    <col min="10711" max="10711" width="1.28515625" style="764" customWidth="1"/>
    <col min="10712" max="10712" width="21.140625" style="764" customWidth="1"/>
    <col min="10713" max="10917" width="11.42578125" style="764"/>
    <col min="10918" max="10918" width="0.7109375" style="764" customWidth="1"/>
    <col min="10919" max="10920" width="1.5703125" style="764" customWidth="1"/>
    <col min="10921" max="10921" width="16.42578125" style="764" customWidth="1"/>
    <col min="10922" max="10924" width="10.42578125" style="764" customWidth="1"/>
    <col min="10925" max="10925" width="8.7109375" style="764" customWidth="1"/>
    <col min="10926" max="10926" width="0.7109375" style="764" customWidth="1"/>
    <col min="10927" max="10927" width="3.140625" style="764" customWidth="1"/>
    <col min="10928" max="10928" width="1.140625" style="764" customWidth="1"/>
    <col min="10929" max="10929" width="18" style="764" customWidth="1"/>
    <col min="10930" max="10930" width="9.42578125" style="764" customWidth="1"/>
    <col min="10931" max="10931" width="8.7109375" style="764" customWidth="1"/>
    <col min="10932" max="10932" width="9.28515625" style="764" customWidth="1"/>
    <col min="10933" max="10933" width="10.140625" style="764" customWidth="1"/>
    <col min="10934" max="10934" width="5.140625" style="764" customWidth="1"/>
    <col min="10935" max="10935" width="10.140625" style="764" customWidth="1"/>
    <col min="10936" max="10936" width="6.42578125" style="764" customWidth="1"/>
    <col min="10937" max="10937" width="11.42578125" style="764"/>
    <col min="10938" max="10938" width="1.28515625" style="764" customWidth="1"/>
    <col min="10939" max="10939" width="1.42578125" style="764" customWidth="1"/>
    <col min="10940" max="10940" width="8.28515625" style="764" customWidth="1"/>
    <col min="10941" max="10941" width="11.42578125" style="764"/>
    <col min="10942" max="10943" width="10.7109375" style="764" customWidth="1"/>
    <col min="10944" max="10944" width="10.28515625" style="764" customWidth="1"/>
    <col min="10945" max="10945" width="11.28515625" style="764" customWidth="1"/>
    <col min="10946" max="10946" width="7.7109375" style="764" customWidth="1"/>
    <col min="10947" max="10947" width="10.140625" style="764" customWidth="1"/>
    <col min="10948" max="10948" width="6.5703125" style="764" customWidth="1"/>
    <col min="10949" max="10949" width="1.140625" style="764" customWidth="1"/>
    <col min="10950" max="10950" width="24.5703125" style="764" customWidth="1"/>
    <col min="10951" max="10951" width="9.85546875" style="764" customWidth="1"/>
    <col min="10952" max="10952" width="10.7109375" style="764" customWidth="1"/>
    <col min="10953" max="10953" width="10.85546875" style="764" customWidth="1"/>
    <col min="10954" max="10954" width="11.140625" style="764" customWidth="1"/>
    <col min="10955" max="10955" width="9.85546875" style="764" customWidth="1"/>
    <col min="10956" max="10956" width="1" style="764" customWidth="1"/>
    <col min="10957" max="10957" width="16.5703125" style="764" customWidth="1"/>
    <col min="10958" max="10958" width="0.5703125" style="764" customWidth="1"/>
    <col min="10959" max="10959" width="0.7109375" style="764" customWidth="1"/>
    <col min="10960" max="10960" width="27.85546875" style="764" customWidth="1"/>
    <col min="10961" max="10961" width="0.85546875" style="764" customWidth="1"/>
    <col min="10962" max="10962" width="27.42578125" style="764" customWidth="1"/>
    <col min="10963" max="10963" width="14.7109375" style="764" customWidth="1"/>
    <col min="10964" max="10964" width="0.42578125" style="764" customWidth="1"/>
    <col min="10965" max="10965" width="0.7109375" style="764" customWidth="1"/>
    <col min="10966" max="10966" width="21.7109375" style="764" customWidth="1"/>
    <col min="10967" max="10967" width="1.28515625" style="764" customWidth="1"/>
    <col min="10968" max="10968" width="21.140625" style="764" customWidth="1"/>
    <col min="10969" max="11173" width="11.42578125" style="764"/>
    <col min="11174" max="11174" width="0.7109375" style="764" customWidth="1"/>
    <col min="11175" max="11176" width="1.5703125" style="764" customWidth="1"/>
    <col min="11177" max="11177" width="16.42578125" style="764" customWidth="1"/>
    <col min="11178" max="11180" width="10.42578125" style="764" customWidth="1"/>
    <col min="11181" max="11181" width="8.7109375" style="764" customWidth="1"/>
    <col min="11182" max="11182" width="0.7109375" style="764" customWidth="1"/>
    <col min="11183" max="11183" width="3.140625" style="764" customWidth="1"/>
    <col min="11184" max="11184" width="1.140625" style="764" customWidth="1"/>
    <col min="11185" max="11185" width="18" style="764" customWidth="1"/>
    <col min="11186" max="11186" width="9.42578125" style="764" customWidth="1"/>
    <col min="11187" max="11187" width="8.7109375" style="764" customWidth="1"/>
    <col min="11188" max="11188" width="9.28515625" style="764" customWidth="1"/>
    <col min="11189" max="11189" width="10.140625" style="764" customWidth="1"/>
    <col min="11190" max="11190" width="5.140625" style="764" customWidth="1"/>
    <col min="11191" max="11191" width="10.140625" style="764" customWidth="1"/>
    <col min="11192" max="11192" width="6.42578125" style="764" customWidth="1"/>
    <col min="11193" max="11193" width="11.42578125" style="764"/>
    <col min="11194" max="11194" width="1.28515625" style="764" customWidth="1"/>
    <col min="11195" max="11195" width="1.42578125" style="764" customWidth="1"/>
    <col min="11196" max="11196" width="8.28515625" style="764" customWidth="1"/>
    <col min="11197" max="11197" width="11.42578125" style="764"/>
    <col min="11198" max="11199" width="10.7109375" style="764" customWidth="1"/>
    <col min="11200" max="11200" width="10.28515625" style="764" customWidth="1"/>
    <col min="11201" max="11201" width="11.28515625" style="764" customWidth="1"/>
    <col min="11202" max="11202" width="7.7109375" style="764" customWidth="1"/>
    <col min="11203" max="11203" width="10.140625" style="764" customWidth="1"/>
    <col min="11204" max="11204" width="6.5703125" style="764" customWidth="1"/>
    <col min="11205" max="11205" width="1.140625" style="764" customWidth="1"/>
    <col min="11206" max="11206" width="24.5703125" style="764" customWidth="1"/>
    <col min="11207" max="11207" width="9.85546875" style="764" customWidth="1"/>
    <col min="11208" max="11208" width="10.7109375" style="764" customWidth="1"/>
    <col min="11209" max="11209" width="10.85546875" style="764" customWidth="1"/>
    <col min="11210" max="11210" width="11.140625" style="764" customWidth="1"/>
    <col min="11211" max="11211" width="9.85546875" style="764" customWidth="1"/>
    <col min="11212" max="11212" width="1" style="764" customWidth="1"/>
    <col min="11213" max="11213" width="16.5703125" style="764" customWidth="1"/>
    <col min="11214" max="11214" width="0.5703125" style="764" customWidth="1"/>
    <col min="11215" max="11215" width="0.7109375" style="764" customWidth="1"/>
    <col min="11216" max="11216" width="27.85546875" style="764" customWidth="1"/>
    <col min="11217" max="11217" width="0.85546875" style="764" customWidth="1"/>
    <col min="11218" max="11218" width="27.42578125" style="764" customWidth="1"/>
    <col min="11219" max="11219" width="14.7109375" style="764" customWidth="1"/>
    <col min="11220" max="11220" width="0.42578125" style="764" customWidth="1"/>
    <col min="11221" max="11221" width="0.7109375" style="764" customWidth="1"/>
    <col min="11222" max="11222" width="21.7109375" style="764" customWidth="1"/>
    <col min="11223" max="11223" width="1.28515625" style="764" customWidth="1"/>
    <col min="11224" max="11224" width="21.140625" style="764" customWidth="1"/>
    <col min="11225" max="11429" width="11.42578125" style="764"/>
    <col min="11430" max="11430" width="0.7109375" style="764" customWidth="1"/>
    <col min="11431" max="11432" width="1.5703125" style="764" customWidth="1"/>
    <col min="11433" max="11433" width="16.42578125" style="764" customWidth="1"/>
    <col min="11434" max="11436" width="10.42578125" style="764" customWidth="1"/>
    <col min="11437" max="11437" width="8.7109375" style="764" customWidth="1"/>
    <col min="11438" max="11438" width="0.7109375" style="764" customWidth="1"/>
    <col min="11439" max="11439" width="3.140625" style="764" customWidth="1"/>
    <col min="11440" max="11440" width="1.140625" style="764" customWidth="1"/>
    <col min="11441" max="11441" width="18" style="764" customWidth="1"/>
    <col min="11442" max="11442" width="9.42578125" style="764" customWidth="1"/>
    <col min="11443" max="11443" width="8.7109375" style="764" customWidth="1"/>
    <col min="11444" max="11444" width="9.28515625" style="764" customWidth="1"/>
    <col min="11445" max="11445" width="10.140625" style="764" customWidth="1"/>
    <col min="11446" max="11446" width="5.140625" style="764" customWidth="1"/>
    <col min="11447" max="11447" width="10.140625" style="764" customWidth="1"/>
    <col min="11448" max="11448" width="6.42578125" style="764" customWidth="1"/>
    <col min="11449" max="11449" width="11.42578125" style="764"/>
    <col min="11450" max="11450" width="1.28515625" style="764" customWidth="1"/>
    <col min="11451" max="11451" width="1.42578125" style="764" customWidth="1"/>
    <col min="11452" max="11452" width="8.28515625" style="764" customWidth="1"/>
    <col min="11453" max="11453" width="11.42578125" style="764"/>
    <col min="11454" max="11455" width="10.7109375" style="764" customWidth="1"/>
    <col min="11456" max="11456" width="10.28515625" style="764" customWidth="1"/>
    <col min="11457" max="11457" width="11.28515625" style="764" customWidth="1"/>
    <col min="11458" max="11458" width="7.7109375" style="764" customWidth="1"/>
    <col min="11459" max="11459" width="10.140625" style="764" customWidth="1"/>
    <col min="11460" max="11460" width="6.5703125" style="764" customWidth="1"/>
    <col min="11461" max="11461" width="1.140625" style="764" customWidth="1"/>
    <col min="11462" max="11462" width="24.5703125" style="764" customWidth="1"/>
    <col min="11463" max="11463" width="9.85546875" style="764" customWidth="1"/>
    <col min="11464" max="11464" width="10.7109375" style="764" customWidth="1"/>
    <col min="11465" max="11465" width="10.85546875" style="764" customWidth="1"/>
    <col min="11466" max="11466" width="11.140625" style="764" customWidth="1"/>
    <col min="11467" max="11467" width="9.85546875" style="764" customWidth="1"/>
    <col min="11468" max="11468" width="1" style="764" customWidth="1"/>
    <col min="11469" max="11469" width="16.5703125" style="764" customWidth="1"/>
    <col min="11470" max="11470" width="0.5703125" style="764" customWidth="1"/>
    <col min="11471" max="11471" width="0.7109375" style="764" customWidth="1"/>
    <col min="11472" max="11472" width="27.85546875" style="764" customWidth="1"/>
    <col min="11473" max="11473" width="0.85546875" style="764" customWidth="1"/>
    <col min="11474" max="11474" width="27.42578125" style="764" customWidth="1"/>
    <col min="11475" max="11475" width="14.7109375" style="764" customWidth="1"/>
    <col min="11476" max="11476" width="0.42578125" style="764" customWidth="1"/>
    <col min="11477" max="11477" width="0.7109375" style="764" customWidth="1"/>
    <col min="11478" max="11478" width="21.7109375" style="764" customWidth="1"/>
    <col min="11479" max="11479" width="1.28515625" style="764" customWidth="1"/>
    <col min="11480" max="11480" width="21.140625" style="764" customWidth="1"/>
    <col min="11481" max="11685" width="11.42578125" style="764"/>
    <col min="11686" max="11686" width="0.7109375" style="764" customWidth="1"/>
    <col min="11687" max="11688" width="1.5703125" style="764" customWidth="1"/>
    <col min="11689" max="11689" width="16.42578125" style="764" customWidth="1"/>
    <col min="11690" max="11692" width="10.42578125" style="764" customWidth="1"/>
    <col min="11693" max="11693" width="8.7109375" style="764" customWidth="1"/>
    <col min="11694" max="11694" width="0.7109375" style="764" customWidth="1"/>
    <col min="11695" max="11695" width="3.140625" style="764" customWidth="1"/>
    <col min="11696" max="11696" width="1.140625" style="764" customWidth="1"/>
    <col min="11697" max="11697" width="18" style="764" customWidth="1"/>
    <col min="11698" max="11698" width="9.42578125" style="764" customWidth="1"/>
    <col min="11699" max="11699" width="8.7109375" style="764" customWidth="1"/>
    <col min="11700" max="11700" width="9.28515625" style="764" customWidth="1"/>
    <col min="11701" max="11701" width="10.140625" style="764" customWidth="1"/>
    <col min="11702" max="11702" width="5.140625" style="764" customWidth="1"/>
    <col min="11703" max="11703" width="10.140625" style="764" customWidth="1"/>
    <col min="11704" max="11704" width="6.42578125" style="764" customWidth="1"/>
    <col min="11705" max="11705" width="11.42578125" style="764"/>
    <col min="11706" max="11706" width="1.28515625" style="764" customWidth="1"/>
    <col min="11707" max="11707" width="1.42578125" style="764" customWidth="1"/>
    <col min="11708" max="11708" width="8.28515625" style="764" customWidth="1"/>
    <col min="11709" max="11709" width="11.42578125" style="764"/>
    <col min="11710" max="11711" width="10.7109375" style="764" customWidth="1"/>
    <col min="11712" max="11712" width="10.28515625" style="764" customWidth="1"/>
    <col min="11713" max="11713" width="11.28515625" style="764" customWidth="1"/>
    <col min="11714" max="11714" width="7.7109375" style="764" customWidth="1"/>
    <col min="11715" max="11715" width="10.140625" style="764" customWidth="1"/>
    <col min="11716" max="11716" width="6.5703125" style="764" customWidth="1"/>
    <col min="11717" max="11717" width="1.140625" style="764" customWidth="1"/>
    <col min="11718" max="11718" width="24.5703125" style="764" customWidth="1"/>
    <col min="11719" max="11719" width="9.85546875" style="764" customWidth="1"/>
    <col min="11720" max="11720" width="10.7109375" style="764" customWidth="1"/>
    <col min="11721" max="11721" width="10.85546875" style="764" customWidth="1"/>
    <col min="11722" max="11722" width="11.140625" style="764" customWidth="1"/>
    <col min="11723" max="11723" width="9.85546875" style="764" customWidth="1"/>
    <col min="11724" max="11724" width="1" style="764" customWidth="1"/>
    <col min="11725" max="11725" width="16.5703125" style="764" customWidth="1"/>
    <col min="11726" max="11726" width="0.5703125" style="764" customWidth="1"/>
    <col min="11727" max="11727" width="0.7109375" style="764" customWidth="1"/>
    <col min="11728" max="11728" width="27.85546875" style="764" customWidth="1"/>
    <col min="11729" max="11729" width="0.85546875" style="764" customWidth="1"/>
    <col min="11730" max="11730" width="27.42578125" style="764" customWidth="1"/>
    <col min="11731" max="11731" width="14.7109375" style="764" customWidth="1"/>
    <col min="11732" max="11732" width="0.42578125" style="764" customWidth="1"/>
    <col min="11733" max="11733" width="0.7109375" style="764" customWidth="1"/>
    <col min="11734" max="11734" width="21.7109375" style="764" customWidth="1"/>
    <col min="11735" max="11735" width="1.28515625" style="764" customWidth="1"/>
    <col min="11736" max="11736" width="21.140625" style="764" customWidth="1"/>
    <col min="11737" max="11941" width="11.42578125" style="764"/>
    <col min="11942" max="11942" width="0.7109375" style="764" customWidth="1"/>
    <col min="11943" max="11944" width="1.5703125" style="764" customWidth="1"/>
    <col min="11945" max="11945" width="16.42578125" style="764" customWidth="1"/>
    <col min="11946" max="11948" width="10.42578125" style="764" customWidth="1"/>
    <col min="11949" max="11949" width="8.7109375" style="764" customWidth="1"/>
    <col min="11950" max="11950" width="0.7109375" style="764" customWidth="1"/>
    <col min="11951" max="11951" width="3.140625" style="764" customWidth="1"/>
    <col min="11952" max="11952" width="1.140625" style="764" customWidth="1"/>
    <col min="11953" max="11953" width="18" style="764" customWidth="1"/>
    <col min="11954" max="11954" width="9.42578125" style="764" customWidth="1"/>
    <col min="11955" max="11955" width="8.7109375" style="764" customWidth="1"/>
    <col min="11956" max="11956" width="9.28515625" style="764" customWidth="1"/>
    <col min="11957" max="11957" width="10.140625" style="764" customWidth="1"/>
    <col min="11958" max="11958" width="5.140625" style="764" customWidth="1"/>
    <col min="11959" max="11959" width="10.140625" style="764" customWidth="1"/>
    <col min="11960" max="11960" width="6.42578125" style="764" customWidth="1"/>
    <col min="11961" max="11961" width="11.42578125" style="764"/>
    <col min="11962" max="11962" width="1.28515625" style="764" customWidth="1"/>
    <col min="11963" max="11963" width="1.42578125" style="764" customWidth="1"/>
    <col min="11964" max="11964" width="8.28515625" style="764" customWidth="1"/>
    <col min="11965" max="11965" width="11.42578125" style="764"/>
    <col min="11966" max="11967" width="10.7109375" style="764" customWidth="1"/>
    <col min="11968" max="11968" width="10.28515625" style="764" customWidth="1"/>
    <col min="11969" max="11969" width="11.28515625" style="764" customWidth="1"/>
    <col min="11970" max="11970" width="7.7109375" style="764" customWidth="1"/>
    <col min="11971" max="11971" width="10.140625" style="764" customWidth="1"/>
    <col min="11972" max="11972" width="6.5703125" style="764" customWidth="1"/>
    <col min="11973" max="11973" width="1.140625" style="764" customWidth="1"/>
    <col min="11974" max="11974" width="24.5703125" style="764" customWidth="1"/>
    <col min="11975" max="11975" width="9.85546875" style="764" customWidth="1"/>
    <col min="11976" max="11976" width="10.7109375" style="764" customWidth="1"/>
    <col min="11977" max="11977" width="10.85546875" style="764" customWidth="1"/>
    <col min="11978" max="11978" width="11.140625" style="764" customWidth="1"/>
    <col min="11979" max="11979" width="9.85546875" style="764" customWidth="1"/>
    <col min="11980" max="11980" width="1" style="764" customWidth="1"/>
    <col min="11981" max="11981" width="16.5703125" style="764" customWidth="1"/>
    <col min="11982" max="11982" width="0.5703125" style="764" customWidth="1"/>
    <col min="11983" max="11983" width="0.7109375" style="764" customWidth="1"/>
    <col min="11984" max="11984" width="27.85546875" style="764" customWidth="1"/>
    <col min="11985" max="11985" width="0.85546875" style="764" customWidth="1"/>
    <col min="11986" max="11986" width="27.42578125" style="764" customWidth="1"/>
    <col min="11987" max="11987" width="14.7109375" style="764" customWidth="1"/>
    <col min="11988" max="11988" width="0.42578125" style="764" customWidth="1"/>
    <col min="11989" max="11989" width="0.7109375" style="764" customWidth="1"/>
    <col min="11990" max="11990" width="21.7109375" style="764" customWidth="1"/>
    <col min="11991" max="11991" width="1.28515625" style="764" customWidth="1"/>
    <col min="11992" max="11992" width="21.140625" style="764" customWidth="1"/>
    <col min="11993" max="12197" width="11.42578125" style="764"/>
    <col min="12198" max="12198" width="0.7109375" style="764" customWidth="1"/>
    <col min="12199" max="12200" width="1.5703125" style="764" customWidth="1"/>
    <col min="12201" max="12201" width="16.42578125" style="764" customWidth="1"/>
    <col min="12202" max="12204" width="10.42578125" style="764" customWidth="1"/>
    <col min="12205" max="12205" width="8.7109375" style="764" customWidth="1"/>
    <col min="12206" max="12206" width="0.7109375" style="764" customWidth="1"/>
    <col min="12207" max="12207" width="3.140625" style="764" customWidth="1"/>
    <col min="12208" max="12208" width="1.140625" style="764" customWidth="1"/>
    <col min="12209" max="12209" width="18" style="764" customWidth="1"/>
    <col min="12210" max="12210" width="9.42578125" style="764" customWidth="1"/>
    <col min="12211" max="12211" width="8.7109375" style="764" customWidth="1"/>
    <col min="12212" max="12212" width="9.28515625" style="764" customWidth="1"/>
    <col min="12213" max="12213" width="10.140625" style="764" customWidth="1"/>
    <col min="12214" max="12214" width="5.140625" style="764" customWidth="1"/>
    <col min="12215" max="12215" width="10.140625" style="764" customWidth="1"/>
    <col min="12216" max="12216" width="6.42578125" style="764" customWidth="1"/>
    <col min="12217" max="12217" width="11.42578125" style="764"/>
    <col min="12218" max="12218" width="1.28515625" style="764" customWidth="1"/>
    <col min="12219" max="12219" width="1.42578125" style="764" customWidth="1"/>
    <col min="12220" max="12220" width="8.28515625" style="764" customWidth="1"/>
    <col min="12221" max="12221" width="11.42578125" style="764"/>
    <col min="12222" max="12223" width="10.7109375" style="764" customWidth="1"/>
    <col min="12224" max="12224" width="10.28515625" style="764" customWidth="1"/>
    <col min="12225" max="12225" width="11.28515625" style="764" customWidth="1"/>
    <col min="12226" max="12226" width="7.7109375" style="764" customWidth="1"/>
    <col min="12227" max="12227" width="10.140625" style="764" customWidth="1"/>
    <col min="12228" max="12228" width="6.5703125" style="764" customWidth="1"/>
    <col min="12229" max="12229" width="1.140625" style="764" customWidth="1"/>
    <col min="12230" max="12230" width="24.5703125" style="764" customWidth="1"/>
    <col min="12231" max="12231" width="9.85546875" style="764" customWidth="1"/>
    <col min="12232" max="12232" width="10.7109375" style="764" customWidth="1"/>
    <col min="12233" max="12233" width="10.85546875" style="764" customWidth="1"/>
    <col min="12234" max="12234" width="11.140625" style="764" customWidth="1"/>
    <col min="12235" max="12235" width="9.85546875" style="764" customWidth="1"/>
    <col min="12236" max="12236" width="1" style="764" customWidth="1"/>
    <col min="12237" max="12237" width="16.5703125" style="764" customWidth="1"/>
    <col min="12238" max="12238" width="0.5703125" style="764" customWidth="1"/>
    <col min="12239" max="12239" width="0.7109375" style="764" customWidth="1"/>
    <col min="12240" max="12240" width="27.85546875" style="764" customWidth="1"/>
    <col min="12241" max="12241" width="0.85546875" style="764" customWidth="1"/>
    <col min="12242" max="12242" width="27.42578125" style="764" customWidth="1"/>
    <col min="12243" max="12243" width="14.7109375" style="764" customWidth="1"/>
    <col min="12244" max="12244" width="0.42578125" style="764" customWidth="1"/>
    <col min="12245" max="12245" width="0.7109375" style="764" customWidth="1"/>
    <col min="12246" max="12246" width="21.7109375" style="764" customWidth="1"/>
    <col min="12247" max="12247" width="1.28515625" style="764" customWidth="1"/>
    <col min="12248" max="12248" width="21.140625" style="764" customWidth="1"/>
    <col min="12249" max="12453" width="11.42578125" style="764"/>
    <col min="12454" max="12454" width="0.7109375" style="764" customWidth="1"/>
    <col min="12455" max="12456" width="1.5703125" style="764" customWidth="1"/>
    <col min="12457" max="12457" width="16.42578125" style="764" customWidth="1"/>
    <col min="12458" max="12460" width="10.42578125" style="764" customWidth="1"/>
    <col min="12461" max="12461" width="8.7109375" style="764" customWidth="1"/>
    <col min="12462" max="12462" width="0.7109375" style="764" customWidth="1"/>
    <col min="12463" max="12463" width="3.140625" style="764" customWidth="1"/>
    <col min="12464" max="12464" width="1.140625" style="764" customWidth="1"/>
    <col min="12465" max="12465" width="18" style="764" customWidth="1"/>
    <col min="12466" max="12466" width="9.42578125" style="764" customWidth="1"/>
    <col min="12467" max="12467" width="8.7109375" style="764" customWidth="1"/>
    <col min="12468" max="12468" width="9.28515625" style="764" customWidth="1"/>
    <col min="12469" max="12469" width="10.140625" style="764" customWidth="1"/>
    <col min="12470" max="12470" width="5.140625" style="764" customWidth="1"/>
    <col min="12471" max="12471" width="10.140625" style="764" customWidth="1"/>
    <col min="12472" max="12472" width="6.42578125" style="764" customWidth="1"/>
    <col min="12473" max="12473" width="11.42578125" style="764"/>
    <col min="12474" max="12474" width="1.28515625" style="764" customWidth="1"/>
    <col min="12475" max="12475" width="1.42578125" style="764" customWidth="1"/>
    <col min="12476" max="12476" width="8.28515625" style="764" customWidth="1"/>
    <col min="12477" max="12477" width="11.42578125" style="764"/>
    <col min="12478" max="12479" width="10.7109375" style="764" customWidth="1"/>
    <col min="12480" max="12480" width="10.28515625" style="764" customWidth="1"/>
    <col min="12481" max="12481" width="11.28515625" style="764" customWidth="1"/>
    <col min="12482" max="12482" width="7.7109375" style="764" customWidth="1"/>
    <col min="12483" max="12483" width="10.140625" style="764" customWidth="1"/>
    <col min="12484" max="12484" width="6.5703125" style="764" customWidth="1"/>
    <col min="12485" max="12485" width="1.140625" style="764" customWidth="1"/>
    <col min="12486" max="12486" width="24.5703125" style="764" customWidth="1"/>
    <col min="12487" max="12487" width="9.85546875" style="764" customWidth="1"/>
    <col min="12488" max="12488" width="10.7109375" style="764" customWidth="1"/>
    <col min="12489" max="12489" width="10.85546875" style="764" customWidth="1"/>
    <col min="12490" max="12490" width="11.140625" style="764" customWidth="1"/>
    <col min="12491" max="12491" width="9.85546875" style="764" customWidth="1"/>
    <col min="12492" max="12492" width="1" style="764" customWidth="1"/>
    <col min="12493" max="12493" width="16.5703125" style="764" customWidth="1"/>
    <col min="12494" max="12494" width="0.5703125" style="764" customWidth="1"/>
    <col min="12495" max="12495" width="0.7109375" style="764" customWidth="1"/>
    <col min="12496" max="12496" width="27.85546875" style="764" customWidth="1"/>
    <col min="12497" max="12497" width="0.85546875" style="764" customWidth="1"/>
    <col min="12498" max="12498" width="27.42578125" style="764" customWidth="1"/>
    <col min="12499" max="12499" width="14.7109375" style="764" customWidth="1"/>
    <col min="12500" max="12500" width="0.42578125" style="764" customWidth="1"/>
    <col min="12501" max="12501" width="0.7109375" style="764" customWidth="1"/>
    <col min="12502" max="12502" width="21.7109375" style="764" customWidth="1"/>
    <col min="12503" max="12503" width="1.28515625" style="764" customWidth="1"/>
    <col min="12504" max="12504" width="21.140625" style="764" customWidth="1"/>
    <col min="12505" max="12709" width="11.42578125" style="764"/>
    <col min="12710" max="12710" width="0.7109375" style="764" customWidth="1"/>
    <col min="12711" max="12712" width="1.5703125" style="764" customWidth="1"/>
    <col min="12713" max="12713" width="16.42578125" style="764" customWidth="1"/>
    <col min="12714" max="12716" width="10.42578125" style="764" customWidth="1"/>
    <col min="12717" max="12717" width="8.7109375" style="764" customWidth="1"/>
    <col min="12718" max="12718" width="0.7109375" style="764" customWidth="1"/>
    <col min="12719" max="12719" width="3.140625" style="764" customWidth="1"/>
    <col min="12720" max="12720" width="1.140625" style="764" customWidth="1"/>
    <col min="12721" max="12721" width="18" style="764" customWidth="1"/>
    <col min="12722" max="12722" width="9.42578125" style="764" customWidth="1"/>
    <col min="12723" max="12723" width="8.7109375" style="764" customWidth="1"/>
    <col min="12724" max="12724" width="9.28515625" style="764" customWidth="1"/>
    <col min="12725" max="12725" width="10.140625" style="764" customWidth="1"/>
    <col min="12726" max="12726" width="5.140625" style="764" customWidth="1"/>
    <col min="12727" max="12727" width="10.140625" style="764" customWidth="1"/>
    <col min="12728" max="12728" width="6.42578125" style="764" customWidth="1"/>
    <col min="12729" max="12729" width="11.42578125" style="764"/>
    <col min="12730" max="12730" width="1.28515625" style="764" customWidth="1"/>
    <col min="12731" max="12731" width="1.42578125" style="764" customWidth="1"/>
    <col min="12732" max="12732" width="8.28515625" style="764" customWidth="1"/>
    <col min="12733" max="12733" width="11.42578125" style="764"/>
    <col min="12734" max="12735" width="10.7109375" style="764" customWidth="1"/>
    <col min="12736" max="12736" width="10.28515625" style="764" customWidth="1"/>
    <col min="12737" max="12737" width="11.28515625" style="764" customWidth="1"/>
    <col min="12738" max="12738" width="7.7109375" style="764" customWidth="1"/>
    <col min="12739" max="12739" width="10.140625" style="764" customWidth="1"/>
    <col min="12740" max="12740" width="6.5703125" style="764" customWidth="1"/>
    <col min="12741" max="12741" width="1.140625" style="764" customWidth="1"/>
    <col min="12742" max="12742" width="24.5703125" style="764" customWidth="1"/>
    <col min="12743" max="12743" width="9.85546875" style="764" customWidth="1"/>
    <col min="12744" max="12744" width="10.7109375" style="764" customWidth="1"/>
    <col min="12745" max="12745" width="10.85546875" style="764" customWidth="1"/>
    <col min="12746" max="12746" width="11.140625" style="764" customWidth="1"/>
    <col min="12747" max="12747" width="9.85546875" style="764" customWidth="1"/>
    <col min="12748" max="12748" width="1" style="764" customWidth="1"/>
    <col min="12749" max="12749" width="16.5703125" style="764" customWidth="1"/>
    <col min="12750" max="12750" width="0.5703125" style="764" customWidth="1"/>
    <col min="12751" max="12751" width="0.7109375" style="764" customWidth="1"/>
    <col min="12752" max="12752" width="27.85546875" style="764" customWidth="1"/>
    <col min="12753" max="12753" width="0.85546875" style="764" customWidth="1"/>
    <col min="12754" max="12754" width="27.42578125" style="764" customWidth="1"/>
    <col min="12755" max="12755" width="14.7109375" style="764" customWidth="1"/>
    <col min="12756" max="12756" width="0.42578125" style="764" customWidth="1"/>
    <col min="12757" max="12757" width="0.7109375" style="764" customWidth="1"/>
    <col min="12758" max="12758" width="21.7109375" style="764" customWidth="1"/>
    <col min="12759" max="12759" width="1.28515625" style="764" customWidth="1"/>
    <col min="12760" max="12760" width="21.140625" style="764" customWidth="1"/>
    <col min="12761" max="12965" width="11.42578125" style="764"/>
    <col min="12966" max="12966" width="0.7109375" style="764" customWidth="1"/>
    <col min="12967" max="12968" width="1.5703125" style="764" customWidth="1"/>
    <col min="12969" max="12969" width="16.42578125" style="764" customWidth="1"/>
    <col min="12970" max="12972" width="10.42578125" style="764" customWidth="1"/>
    <col min="12973" max="12973" width="8.7109375" style="764" customWidth="1"/>
    <col min="12974" max="12974" width="0.7109375" style="764" customWidth="1"/>
    <col min="12975" max="12975" width="3.140625" style="764" customWidth="1"/>
    <col min="12976" max="12976" width="1.140625" style="764" customWidth="1"/>
    <col min="12977" max="12977" width="18" style="764" customWidth="1"/>
    <col min="12978" max="12978" width="9.42578125" style="764" customWidth="1"/>
    <col min="12979" max="12979" width="8.7109375" style="764" customWidth="1"/>
    <col min="12980" max="12980" width="9.28515625" style="764" customWidth="1"/>
    <col min="12981" max="12981" width="10.140625" style="764" customWidth="1"/>
    <col min="12982" max="12982" width="5.140625" style="764" customWidth="1"/>
    <col min="12983" max="12983" width="10.140625" style="764" customWidth="1"/>
    <col min="12984" max="12984" width="6.42578125" style="764" customWidth="1"/>
    <col min="12985" max="12985" width="11.42578125" style="764"/>
    <col min="12986" max="12986" width="1.28515625" style="764" customWidth="1"/>
    <col min="12987" max="12987" width="1.42578125" style="764" customWidth="1"/>
    <col min="12988" max="12988" width="8.28515625" style="764" customWidth="1"/>
    <col min="12989" max="12989" width="11.42578125" style="764"/>
    <col min="12990" max="12991" width="10.7109375" style="764" customWidth="1"/>
    <col min="12992" max="12992" width="10.28515625" style="764" customWidth="1"/>
    <col min="12993" max="12993" width="11.28515625" style="764" customWidth="1"/>
    <col min="12994" max="12994" width="7.7109375" style="764" customWidth="1"/>
    <col min="12995" max="12995" width="10.140625" style="764" customWidth="1"/>
    <col min="12996" max="12996" width="6.5703125" style="764" customWidth="1"/>
    <col min="12997" max="12997" width="1.140625" style="764" customWidth="1"/>
    <col min="12998" max="12998" width="24.5703125" style="764" customWidth="1"/>
    <col min="12999" max="12999" width="9.85546875" style="764" customWidth="1"/>
    <col min="13000" max="13000" width="10.7109375" style="764" customWidth="1"/>
    <col min="13001" max="13001" width="10.85546875" style="764" customWidth="1"/>
    <col min="13002" max="13002" width="11.140625" style="764" customWidth="1"/>
    <col min="13003" max="13003" width="9.85546875" style="764" customWidth="1"/>
    <col min="13004" max="13004" width="1" style="764" customWidth="1"/>
    <col min="13005" max="13005" width="16.5703125" style="764" customWidth="1"/>
    <col min="13006" max="13006" width="0.5703125" style="764" customWidth="1"/>
    <col min="13007" max="13007" width="0.7109375" style="764" customWidth="1"/>
    <col min="13008" max="13008" width="27.85546875" style="764" customWidth="1"/>
    <col min="13009" max="13009" width="0.85546875" style="764" customWidth="1"/>
    <col min="13010" max="13010" width="27.42578125" style="764" customWidth="1"/>
    <col min="13011" max="13011" width="14.7109375" style="764" customWidth="1"/>
    <col min="13012" max="13012" width="0.42578125" style="764" customWidth="1"/>
    <col min="13013" max="13013" width="0.7109375" style="764" customWidth="1"/>
    <col min="13014" max="13014" width="21.7109375" style="764" customWidth="1"/>
    <col min="13015" max="13015" width="1.28515625" style="764" customWidth="1"/>
    <col min="13016" max="13016" width="21.140625" style="764" customWidth="1"/>
    <col min="13017" max="13221" width="11.42578125" style="764"/>
    <col min="13222" max="13222" width="0.7109375" style="764" customWidth="1"/>
    <col min="13223" max="13224" width="1.5703125" style="764" customWidth="1"/>
    <col min="13225" max="13225" width="16.42578125" style="764" customWidth="1"/>
    <col min="13226" max="13228" width="10.42578125" style="764" customWidth="1"/>
    <col min="13229" max="13229" width="8.7109375" style="764" customWidth="1"/>
    <col min="13230" max="13230" width="0.7109375" style="764" customWidth="1"/>
    <col min="13231" max="13231" width="3.140625" style="764" customWidth="1"/>
    <col min="13232" max="13232" width="1.140625" style="764" customWidth="1"/>
    <col min="13233" max="13233" width="18" style="764" customWidth="1"/>
    <col min="13234" max="13234" width="9.42578125" style="764" customWidth="1"/>
    <col min="13235" max="13235" width="8.7109375" style="764" customWidth="1"/>
    <col min="13236" max="13236" width="9.28515625" style="764" customWidth="1"/>
    <col min="13237" max="13237" width="10.140625" style="764" customWidth="1"/>
    <col min="13238" max="13238" width="5.140625" style="764" customWidth="1"/>
    <col min="13239" max="13239" width="10.140625" style="764" customWidth="1"/>
    <col min="13240" max="13240" width="6.42578125" style="764" customWidth="1"/>
    <col min="13241" max="13241" width="11.42578125" style="764"/>
    <col min="13242" max="13242" width="1.28515625" style="764" customWidth="1"/>
    <col min="13243" max="13243" width="1.42578125" style="764" customWidth="1"/>
    <col min="13244" max="13244" width="8.28515625" style="764" customWidth="1"/>
    <col min="13245" max="13245" width="11.42578125" style="764"/>
    <col min="13246" max="13247" width="10.7109375" style="764" customWidth="1"/>
    <col min="13248" max="13248" width="10.28515625" style="764" customWidth="1"/>
    <col min="13249" max="13249" width="11.28515625" style="764" customWidth="1"/>
    <col min="13250" max="13250" width="7.7109375" style="764" customWidth="1"/>
    <col min="13251" max="13251" width="10.140625" style="764" customWidth="1"/>
    <col min="13252" max="13252" width="6.5703125" style="764" customWidth="1"/>
    <col min="13253" max="13253" width="1.140625" style="764" customWidth="1"/>
    <col min="13254" max="13254" width="24.5703125" style="764" customWidth="1"/>
    <col min="13255" max="13255" width="9.85546875" style="764" customWidth="1"/>
    <col min="13256" max="13256" width="10.7109375" style="764" customWidth="1"/>
    <col min="13257" max="13257" width="10.85546875" style="764" customWidth="1"/>
    <col min="13258" max="13258" width="11.140625" style="764" customWidth="1"/>
    <col min="13259" max="13259" width="9.85546875" style="764" customWidth="1"/>
    <col min="13260" max="13260" width="1" style="764" customWidth="1"/>
    <col min="13261" max="13261" width="16.5703125" style="764" customWidth="1"/>
    <col min="13262" max="13262" width="0.5703125" style="764" customWidth="1"/>
    <col min="13263" max="13263" width="0.7109375" style="764" customWidth="1"/>
    <col min="13264" max="13264" width="27.85546875" style="764" customWidth="1"/>
    <col min="13265" max="13265" width="0.85546875" style="764" customWidth="1"/>
    <col min="13266" max="13266" width="27.42578125" style="764" customWidth="1"/>
    <col min="13267" max="13267" width="14.7109375" style="764" customWidth="1"/>
    <col min="13268" max="13268" width="0.42578125" style="764" customWidth="1"/>
    <col min="13269" max="13269" width="0.7109375" style="764" customWidth="1"/>
    <col min="13270" max="13270" width="21.7109375" style="764" customWidth="1"/>
    <col min="13271" max="13271" width="1.28515625" style="764" customWidth="1"/>
    <col min="13272" max="13272" width="21.140625" style="764" customWidth="1"/>
    <col min="13273" max="13477" width="11.42578125" style="764"/>
    <col min="13478" max="13478" width="0.7109375" style="764" customWidth="1"/>
    <col min="13479" max="13480" width="1.5703125" style="764" customWidth="1"/>
    <col min="13481" max="13481" width="16.42578125" style="764" customWidth="1"/>
    <col min="13482" max="13484" width="10.42578125" style="764" customWidth="1"/>
    <col min="13485" max="13485" width="8.7109375" style="764" customWidth="1"/>
    <col min="13486" max="13486" width="0.7109375" style="764" customWidth="1"/>
    <col min="13487" max="13487" width="3.140625" style="764" customWidth="1"/>
    <col min="13488" max="13488" width="1.140625" style="764" customWidth="1"/>
    <col min="13489" max="13489" width="18" style="764" customWidth="1"/>
    <col min="13490" max="13490" width="9.42578125" style="764" customWidth="1"/>
    <col min="13491" max="13491" width="8.7109375" style="764" customWidth="1"/>
    <col min="13492" max="13492" width="9.28515625" style="764" customWidth="1"/>
    <col min="13493" max="13493" width="10.140625" style="764" customWidth="1"/>
    <col min="13494" max="13494" width="5.140625" style="764" customWidth="1"/>
    <col min="13495" max="13495" width="10.140625" style="764" customWidth="1"/>
    <col min="13496" max="13496" width="6.42578125" style="764" customWidth="1"/>
    <col min="13497" max="13497" width="11.42578125" style="764"/>
    <col min="13498" max="13498" width="1.28515625" style="764" customWidth="1"/>
    <col min="13499" max="13499" width="1.42578125" style="764" customWidth="1"/>
    <col min="13500" max="13500" width="8.28515625" style="764" customWidth="1"/>
    <col min="13501" max="13501" width="11.42578125" style="764"/>
    <col min="13502" max="13503" width="10.7109375" style="764" customWidth="1"/>
    <col min="13504" max="13504" width="10.28515625" style="764" customWidth="1"/>
    <col min="13505" max="13505" width="11.28515625" style="764" customWidth="1"/>
    <col min="13506" max="13506" width="7.7109375" style="764" customWidth="1"/>
    <col min="13507" max="13507" width="10.140625" style="764" customWidth="1"/>
    <col min="13508" max="13508" width="6.5703125" style="764" customWidth="1"/>
    <col min="13509" max="13509" width="1.140625" style="764" customWidth="1"/>
    <col min="13510" max="13510" width="24.5703125" style="764" customWidth="1"/>
    <col min="13511" max="13511" width="9.85546875" style="764" customWidth="1"/>
    <col min="13512" max="13512" width="10.7109375" style="764" customWidth="1"/>
    <col min="13513" max="13513" width="10.85546875" style="764" customWidth="1"/>
    <col min="13514" max="13514" width="11.140625" style="764" customWidth="1"/>
    <col min="13515" max="13515" width="9.85546875" style="764" customWidth="1"/>
    <col min="13516" max="13516" width="1" style="764" customWidth="1"/>
    <col min="13517" max="13517" width="16.5703125" style="764" customWidth="1"/>
    <col min="13518" max="13518" width="0.5703125" style="764" customWidth="1"/>
    <col min="13519" max="13519" width="0.7109375" style="764" customWidth="1"/>
    <col min="13520" max="13520" width="27.85546875" style="764" customWidth="1"/>
    <col min="13521" max="13521" width="0.85546875" style="764" customWidth="1"/>
    <col min="13522" max="13522" width="27.42578125" style="764" customWidth="1"/>
    <col min="13523" max="13523" width="14.7109375" style="764" customWidth="1"/>
    <col min="13524" max="13524" width="0.42578125" style="764" customWidth="1"/>
    <col min="13525" max="13525" width="0.7109375" style="764" customWidth="1"/>
    <col min="13526" max="13526" width="21.7109375" style="764" customWidth="1"/>
    <col min="13527" max="13527" width="1.28515625" style="764" customWidth="1"/>
    <col min="13528" max="13528" width="21.140625" style="764" customWidth="1"/>
    <col min="13529" max="13733" width="11.42578125" style="764"/>
    <col min="13734" max="13734" width="0.7109375" style="764" customWidth="1"/>
    <col min="13735" max="13736" width="1.5703125" style="764" customWidth="1"/>
    <col min="13737" max="13737" width="16.42578125" style="764" customWidth="1"/>
    <col min="13738" max="13740" width="10.42578125" style="764" customWidth="1"/>
    <col min="13741" max="13741" width="8.7109375" style="764" customWidth="1"/>
    <col min="13742" max="13742" width="0.7109375" style="764" customWidth="1"/>
    <col min="13743" max="13743" width="3.140625" style="764" customWidth="1"/>
    <col min="13744" max="13744" width="1.140625" style="764" customWidth="1"/>
    <col min="13745" max="13745" width="18" style="764" customWidth="1"/>
    <col min="13746" max="13746" width="9.42578125" style="764" customWidth="1"/>
    <col min="13747" max="13747" width="8.7109375" style="764" customWidth="1"/>
    <col min="13748" max="13748" width="9.28515625" style="764" customWidth="1"/>
    <col min="13749" max="13749" width="10.140625" style="764" customWidth="1"/>
    <col min="13750" max="13750" width="5.140625" style="764" customWidth="1"/>
    <col min="13751" max="13751" width="10.140625" style="764" customWidth="1"/>
    <col min="13752" max="13752" width="6.42578125" style="764" customWidth="1"/>
    <col min="13753" max="13753" width="11.42578125" style="764"/>
    <col min="13754" max="13754" width="1.28515625" style="764" customWidth="1"/>
    <col min="13755" max="13755" width="1.42578125" style="764" customWidth="1"/>
    <col min="13756" max="13756" width="8.28515625" style="764" customWidth="1"/>
    <col min="13757" max="13757" width="11.42578125" style="764"/>
    <col min="13758" max="13759" width="10.7109375" style="764" customWidth="1"/>
    <col min="13760" max="13760" width="10.28515625" style="764" customWidth="1"/>
    <col min="13761" max="13761" width="11.28515625" style="764" customWidth="1"/>
    <col min="13762" max="13762" width="7.7109375" style="764" customWidth="1"/>
    <col min="13763" max="13763" width="10.140625" style="764" customWidth="1"/>
    <col min="13764" max="13764" width="6.5703125" style="764" customWidth="1"/>
    <col min="13765" max="13765" width="1.140625" style="764" customWidth="1"/>
    <col min="13766" max="13766" width="24.5703125" style="764" customWidth="1"/>
    <col min="13767" max="13767" width="9.85546875" style="764" customWidth="1"/>
    <col min="13768" max="13768" width="10.7109375" style="764" customWidth="1"/>
    <col min="13769" max="13769" width="10.85546875" style="764" customWidth="1"/>
    <col min="13770" max="13770" width="11.140625" style="764" customWidth="1"/>
    <col min="13771" max="13771" width="9.85546875" style="764" customWidth="1"/>
    <col min="13772" max="13772" width="1" style="764" customWidth="1"/>
    <col min="13773" max="13773" width="16.5703125" style="764" customWidth="1"/>
    <col min="13774" max="13774" width="0.5703125" style="764" customWidth="1"/>
    <col min="13775" max="13775" width="0.7109375" style="764" customWidth="1"/>
    <col min="13776" max="13776" width="27.85546875" style="764" customWidth="1"/>
    <col min="13777" max="13777" width="0.85546875" style="764" customWidth="1"/>
    <col min="13778" max="13778" width="27.42578125" style="764" customWidth="1"/>
    <col min="13779" max="13779" width="14.7109375" style="764" customWidth="1"/>
    <col min="13780" max="13780" width="0.42578125" style="764" customWidth="1"/>
    <col min="13781" max="13781" width="0.7109375" style="764" customWidth="1"/>
    <col min="13782" max="13782" width="21.7109375" style="764" customWidth="1"/>
    <col min="13783" max="13783" width="1.28515625" style="764" customWidth="1"/>
    <col min="13784" max="13784" width="21.140625" style="764" customWidth="1"/>
    <col min="13785" max="13989" width="11.42578125" style="764"/>
    <col min="13990" max="13990" width="0.7109375" style="764" customWidth="1"/>
    <col min="13991" max="13992" width="1.5703125" style="764" customWidth="1"/>
    <col min="13993" max="13993" width="16.42578125" style="764" customWidth="1"/>
    <col min="13994" max="13996" width="10.42578125" style="764" customWidth="1"/>
    <col min="13997" max="13997" width="8.7109375" style="764" customWidth="1"/>
    <col min="13998" max="13998" width="0.7109375" style="764" customWidth="1"/>
    <col min="13999" max="13999" width="3.140625" style="764" customWidth="1"/>
    <col min="14000" max="14000" width="1.140625" style="764" customWidth="1"/>
    <col min="14001" max="14001" width="18" style="764" customWidth="1"/>
    <col min="14002" max="14002" width="9.42578125" style="764" customWidth="1"/>
    <col min="14003" max="14003" width="8.7109375" style="764" customWidth="1"/>
    <col min="14004" max="14004" width="9.28515625" style="764" customWidth="1"/>
    <col min="14005" max="14005" width="10.140625" style="764" customWidth="1"/>
    <col min="14006" max="14006" width="5.140625" style="764" customWidth="1"/>
    <col min="14007" max="14007" width="10.140625" style="764" customWidth="1"/>
    <col min="14008" max="14008" width="6.42578125" style="764" customWidth="1"/>
    <col min="14009" max="14009" width="11.42578125" style="764"/>
    <col min="14010" max="14010" width="1.28515625" style="764" customWidth="1"/>
    <col min="14011" max="14011" width="1.42578125" style="764" customWidth="1"/>
    <col min="14012" max="14012" width="8.28515625" style="764" customWidth="1"/>
    <col min="14013" max="14013" width="11.42578125" style="764"/>
    <col min="14014" max="14015" width="10.7109375" style="764" customWidth="1"/>
    <col min="14016" max="14016" width="10.28515625" style="764" customWidth="1"/>
    <col min="14017" max="14017" width="11.28515625" style="764" customWidth="1"/>
    <col min="14018" max="14018" width="7.7109375" style="764" customWidth="1"/>
    <col min="14019" max="14019" width="10.140625" style="764" customWidth="1"/>
    <col min="14020" max="14020" width="6.5703125" style="764" customWidth="1"/>
    <col min="14021" max="14021" width="1.140625" style="764" customWidth="1"/>
    <col min="14022" max="14022" width="24.5703125" style="764" customWidth="1"/>
    <col min="14023" max="14023" width="9.85546875" style="764" customWidth="1"/>
    <col min="14024" max="14024" width="10.7109375" style="764" customWidth="1"/>
    <col min="14025" max="14025" width="10.85546875" style="764" customWidth="1"/>
    <col min="14026" max="14026" width="11.140625" style="764" customWidth="1"/>
    <col min="14027" max="14027" width="9.85546875" style="764" customWidth="1"/>
    <col min="14028" max="14028" width="1" style="764" customWidth="1"/>
    <col min="14029" max="14029" width="16.5703125" style="764" customWidth="1"/>
    <col min="14030" max="14030" width="0.5703125" style="764" customWidth="1"/>
    <col min="14031" max="14031" width="0.7109375" style="764" customWidth="1"/>
    <col min="14032" max="14032" width="27.85546875" style="764" customWidth="1"/>
    <col min="14033" max="14033" width="0.85546875" style="764" customWidth="1"/>
    <col min="14034" max="14034" width="27.42578125" style="764" customWidth="1"/>
    <col min="14035" max="14035" width="14.7109375" style="764" customWidth="1"/>
    <col min="14036" max="14036" width="0.42578125" style="764" customWidth="1"/>
    <col min="14037" max="14037" width="0.7109375" style="764" customWidth="1"/>
    <col min="14038" max="14038" width="21.7109375" style="764" customWidth="1"/>
    <col min="14039" max="14039" width="1.28515625" style="764" customWidth="1"/>
    <col min="14040" max="14040" width="21.140625" style="764" customWidth="1"/>
    <col min="14041" max="14245" width="11.42578125" style="764"/>
    <col min="14246" max="14246" width="0.7109375" style="764" customWidth="1"/>
    <col min="14247" max="14248" width="1.5703125" style="764" customWidth="1"/>
    <col min="14249" max="14249" width="16.42578125" style="764" customWidth="1"/>
    <col min="14250" max="14252" width="10.42578125" style="764" customWidth="1"/>
    <col min="14253" max="14253" width="8.7109375" style="764" customWidth="1"/>
    <col min="14254" max="14254" width="0.7109375" style="764" customWidth="1"/>
    <col min="14255" max="14255" width="3.140625" style="764" customWidth="1"/>
    <col min="14256" max="14256" width="1.140625" style="764" customWidth="1"/>
    <col min="14257" max="14257" width="18" style="764" customWidth="1"/>
    <col min="14258" max="14258" width="9.42578125" style="764" customWidth="1"/>
    <col min="14259" max="14259" width="8.7109375" style="764" customWidth="1"/>
    <col min="14260" max="14260" width="9.28515625" style="764" customWidth="1"/>
    <col min="14261" max="14261" width="10.140625" style="764" customWidth="1"/>
    <col min="14262" max="14262" width="5.140625" style="764" customWidth="1"/>
    <col min="14263" max="14263" width="10.140625" style="764" customWidth="1"/>
    <col min="14264" max="14264" width="6.42578125" style="764" customWidth="1"/>
    <col min="14265" max="14265" width="11.42578125" style="764"/>
    <col min="14266" max="14266" width="1.28515625" style="764" customWidth="1"/>
    <col min="14267" max="14267" width="1.42578125" style="764" customWidth="1"/>
    <col min="14268" max="14268" width="8.28515625" style="764" customWidth="1"/>
    <col min="14269" max="14269" width="11.42578125" style="764"/>
    <col min="14270" max="14271" width="10.7109375" style="764" customWidth="1"/>
    <col min="14272" max="14272" width="10.28515625" style="764" customWidth="1"/>
    <col min="14273" max="14273" width="11.28515625" style="764" customWidth="1"/>
    <col min="14274" max="14274" width="7.7109375" style="764" customWidth="1"/>
    <col min="14275" max="14275" width="10.140625" style="764" customWidth="1"/>
    <col min="14276" max="14276" width="6.5703125" style="764" customWidth="1"/>
    <col min="14277" max="14277" width="1.140625" style="764" customWidth="1"/>
    <col min="14278" max="14278" width="24.5703125" style="764" customWidth="1"/>
    <col min="14279" max="14279" width="9.85546875" style="764" customWidth="1"/>
    <col min="14280" max="14280" width="10.7109375" style="764" customWidth="1"/>
    <col min="14281" max="14281" width="10.85546875" style="764" customWidth="1"/>
    <col min="14282" max="14282" width="11.140625" style="764" customWidth="1"/>
    <col min="14283" max="14283" width="9.85546875" style="764" customWidth="1"/>
    <col min="14284" max="14284" width="1" style="764" customWidth="1"/>
    <col min="14285" max="14285" width="16.5703125" style="764" customWidth="1"/>
    <col min="14286" max="14286" width="0.5703125" style="764" customWidth="1"/>
    <col min="14287" max="14287" width="0.7109375" style="764" customWidth="1"/>
    <col min="14288" max="14288" width="27.85546875" style="764" customWidth="1"/>
    <col min="14289" max="14289" width="0.85546875" style="764" customWidth="1"/>
    <col min="14290" max="14290" width="27.42578125" style="764" customWidth="1"/>
    <col min="14291" max="14291" width="14.7109375" style="764" customWidth="1"/>
    <col min="14292" max="14292" width="0.42578125" style="764" customWidth="1"/>
    <col min="14293" max="14293" width="0.7109375" style="764" customWidth="1"/>
    <col min="14294" max="14294" width="21.7109375" style="764" customWidth="1"/>
    <col min="14295" max="14295" width="1.28515625" style="764" customWidth="1"/>
    <col min="14296" max="14296" width="21.140625" style="764" customWidth="1"/>
    <col min="14297" max="14501" width="11.42578125" style="764"/>
    <col min="14502" max="14502" width="0.7109375" style="764" customWidth="1"/>
    <col min="14503" max="14504" width="1.5703125" style="764" customWidth="1"/>
    <col min="14505" max="14505" width="16.42578125" style="764" customWidth="1"/>
    <col min="14506" max="14508" width="10.42578125" style="764" customWidth="1"/>
    <col min="14509" max="14509" width="8.7109375" style="764" customWidth="1"/>
    <col min="14510" max="14510" width="0.7109375" style="764" customWidth="1"/>
    <col min="14511" max="14511" width="3.140625" style="764" customWidth="1"/>
    <col min="14512" max="14512" width="1.140625" style="764" customWidth="1"/>
    <col min="14513" max="14513" width="18" style="764" customWidth="1"/>
    <col min="14514" max="14514" width="9.42578125" style="764" customWidth="1"/>
    <col min="14515" max="14515" width="8.7109375" style="764" customWidth="1"/>
    <col min="14516" max="14516" width="9.28515625" style="764" customWidth="1"/>
    <col min="14517" max="14517" width="10.140625" style="764" customWidth="1"/>
    <col min="14518" max="14518" width="5.140625" style="764" customWidth="1"/>
    <col min="14519" max="14519" width="10.140625" style="764" customWidth="1"/>
    <col min="14520" max="14520" width="6.42578125" style="764" customWidth="1"/>
    <col min="14521" max="14521" width="11.42578125" style="764"/>
    <col min="14522" max="14522" width="1.28515625" style="764" customWidth="1"/>
    <col min="14523" max="14523" width="1.42578125" style="764" customWidth="1"/>
    <col min="14524" max="14524" width="8.28515625" style="764" customWidth="1"/>
    <col min="14525" max="14525" width="11.42578125" style="764"/>
    <col min="14526" max="14527" width="10.7109375" style="764" customWidth="1"/>
    <col min="14528" max="14528" width="10.28515625" style="764" customWidth="1"/>
    <col min="14529" max="14529" width="11.28515625" style="764" customWidth="1"/>
    <col min="14530" max="14530" width="7.7109375" style="764" customWidth="1"/>
    <col min="14531" max="14531" width="10.140625" style="764" customWidth="1"/>
    <col min="14532" max="14532" width="6.5703125" style="764" customWidth="1"/>
    <col min="14533" max="14533" width="1.140625" style="764" customWidth="1"/>
    <col min="14534" max="14534" width="24.5703125" style="764" customWidth="1"/>
    <col min="14535" max="14535" width="9.85546875" style="764" customWidth="1"/>
    <col min="14536" max="14536" width="10.7109375" style="764" customWidth="1"/>
    <col min="14537" max="14537" width="10.85546875" style="764" customWidth="1"/>
    <col min="14538" max="14538" width="11.140625" style="764" customWidth="1"/>
    <col min="14539" max="14539" width="9.85546875" style="764" customWidth="1"/>
    <col min="14540" max="14540" width="1" style="764" customWidth="1"/>
    <col min="14541" max="14541" width="16.5703125" style="764" customWidth="1"/>
    <col min="14542" max="14542" width="0.5703125" style="764" customWidth="1"/>
    <col min="14543" max="14543" width="0.7109375" style="764" customWidth="1"/>
    <col min="14544" max="14544" width="27.85546875" style="764" customWidth="1"/>
    <col min="14545" max="14545" width="0.85546875" style="764" customWidth="1"/>
    <col min="14546" max="14546" width="27.42578125" style="764" customWidth="1"/>
    <col min="14547" max="14547" width="14.7109375" style="764" customWidth="1"/>
    <col min="14548" max="14548" width="0.42578125" style="764" customWidth="1"/>
    <col min="14549" max="14549" width="0.7109375" style="764" customWidth="1"/>
    <col min="14550" max="14550" width="21.7109375" style="764" customWidth="1"/>
    <col min="14551" max="14551" width="1.28515625" style="764" customWidth="1"/>
    <col min="14552" max="14552" width="21.140625" style="764" customWidth="1"/>
    <col min="14553" max="14757" width="11.42578125" style="764"/>
    <col min="14758" max="14758" width="0.7109375" style="764" customWidth="1"/>
    <col min="14759" max="14760" width="1.5703125" style="764" customWidth="1"/>
    <col min="14761" max="14761" width="16.42578125" style="764" customWidth="1"/>
    <col min="14762" max="14764" width="10.42578125" style="764" customWidth="1"/>
    <col min="14765" max="14765" width="8.7109375" style="764" customWidth="1"/>
    <col min="14766" max="14766" width="0.7109375" style="764" customWidth="1"/>
    <col min="14767" max="14767" width="3.140625" style="764" customWidth="1"/>
    <col min="14768" max="14768" width="1.140625" style="764" customWidth="1"/>
    <col min="14769" max="14769" width="18" style="764" customWidth="1"/>
    <col min="14770" max="14770" width="9.42578125" style="764" customWidth="1"/>
    <col min="14771" max="14771" width="8.7109375" style="764" customWidth="1"/>
    <col min="14772" max="14772" width="9.28515625" style="764" customWidth="1"/>
    <col min="14773" max="14773" width="10.140625" style="764" customWidth="1"/>
    <col min="14774" max="14774" width="5.140625" style="764" customWidth="1"/>
    <col min="14775" max="14775" width="10.140625" style="764" customWidth="1"/>
    <col min="14776" max="14776" width="6.42578125" style="764" customWidth="1"/>
    <col min="14777" max="14777" width="11.42578125" style="764"/>
    <col min="14778" max="14778" width="1.28515625" style="764" customWidth="1"/>
    <col min="14779" max="14779" width="1.42578125" style="764" customWidth="1"/>
    <col min="14780" max="14780" width="8.28515625" style="764" customWidth="1"/>
    <col min="14781" max="14781" width="11.42578125" style="764"/>
    <col min="14782" max="14783" width="10.7109375" style="764" customWidth="1"/>
    <col min="14784" max="14784" width="10.28515625" style="764" customWidth="1"/>
    <col min="14785" max="14785" width="11.28515625" style="764" customWidth="1"/>
    <col min="14786" max="14786" width="7.7109375" style="764" customWidth="1"/>
    <col min="14787" max="14787" width="10.140625" style="764" customWidth="1"/>
    <col min="14788" max="14788" width="6.5703125" style="764" customWidth="1"/>
    <col min="14789" max="14789" width="1.140625" style="764" customWidth="1"/>
    <col min="14790" max="14790" width="24.5703125" style="764" customWidth="1"/>
    <col min="14791" max="14791" width="9.85546875" style="764" customWidth="1"/>
    <col min="14792" max="14792" width="10.7109375" style="764" customWidth="1"/>
    <col min="14793" max="14793" width="10.85546875" style="764" customWidth="1"/>
    <col min="14794" max="14794" width="11.140625" style="764" customWidth="1"/>
    <col min="14795" max="14795" width="9.85546875" style="764" customWidth="1"/>
    <col min="14796" max="14796" width="1" style="764" customWidth="1"/>
    <col min="14797" max="14797" width="16.5703125" style="764" customWidth="1"/>
    <col min="14798" max="14798" width="0.5703125" style="764" customWidth="1"/>
    <col min="14799" max="14799" width="0.7109375" style="764" customWidth="1"/>
    <col min="14800" max="14800" width="27.85546875" style="764" customWidth="1"/>
    <col min="14801" max="14801" width="0.85546875" style="764" customWidth="1"/>
    <col min="14802" max="14802" width="27.42578125" style="764" customWidth="1"/>
    <col min="14803" max="14803" width="14.7109375" style="764" customWidth="1"/>
    <col min="14804" max="14804" width="0.42578125" style="764" customWidth="1"/>
    <col min="14805" max="14805" width="0.7109375" style="764" customWidth="1"/>
    <col min="14806" max="14806" width="21.7109375" style="764" customWidth="1"/>
    <col min="14807" max="14807" width="1.28515625" style="764" customWidth="1"/>
    <col min="14808" max="14808" width="21.140625" style="764" customWidth="1"/>
    <col min="14809" max="15013" width="11.42578125" style="764"/>
    <col min="15014" max="15014" width="0.7109375" style="764" customWidth="1"/>
    <col min="15015" max="15016" width="1.5703125" style="764" customWidth="1"/>
    <col min="15017" max="15017" width="16.42578125" style="764" customWidth="1"/>
    <col min="15018" max="15020" width="10.42578125" style="764" customWidth="1"/>
    <col min="15021" max="15021" width="8.7109375" style="764" customWidth="1"/>
    <col min="15022" max="15022" width="0.7109375" style="764" customWidth="1"/>
    <col min="15023" max="15023" width="3.140625" style="764" customWidth="1"/>
    <col min="15024" max="15024" width="1.140625" style="764" customWidth="1"/>
    <col min="15025" max="15025" width="18" style="764" customWidth="1"/>
    <col min="15026" max="15026" width="9.42578125" style="764" customWidth="1"/>
    <col min="15027" max="15027" width="8.7109375" style="764" customWidth="1"/>
    <col min="15028" max="15028" width="9.28515625" style="764" customWidth="1"/>
    <col min="15029" max="15029" width="10.140625" style="764" customWidth="1"/>
    <col min="15030" max="15030" width="5.140625" style="764" customWidth="1"/>
    <col min="15031" max="15031" width="10.140625" style="764" customWidth="1"/>
    <col min="15032" max="15032" width="6.42578125" style="764" customWidth="1"/>
    <col min="15033" max="15033" width="11.42578125" style="764"/>
    <col min="15034" max="15034" width="1.28515625" style="764" customWidth="1"/>
    <col min="15035" max="15035" width="1.42578125" style="764" customWidth="1"/>
    <col min="15036" max="15036" width="8.28515625" style="764" customWidth="1"/>
    <col min="15037" max="15037" width="11.42578125" style="764"/>
    <col min="15038" max="15039" width="10.7109375" style="764" customWidth="1"/>
    <col min="15040" max="15040" width="10.28515625" style="764" customWidth="1"/>
    <col min="15041" max="15041" width="11.28515625" style="764" customWidth="1"/>
    <col min="15042" max="15042" width="7.7109375" style="764" customWidth="1"/>
    <col min="15043" max="15043" width="10.140625" style="764" customWidth="1"/>
    <col min="15044" max="15044" width="6.5703125" style="764" customWidth="1"/>
    <col min="15045" max="15045" width="1.140625" style="764" customWidth="1"/>
    <col min="15046" max="15046" width="24.5703125" style="764" customWidth="1"/>
    <col min="15047" max="15047" width="9.85546875" style="764" customWidth="1"/>
    <col min="15048" max="15048" width="10.7109375" style="764" customWidth="1"/>
    <col min="15049" max="15049" width="10.85546875" style="764" customWidth="1"/>
    <col min="15050" max="15050" width="11.140625" style="764" customWidth="1"/>
    <col min="15051" max="15051" width="9.85546875" style="764" customWidth="1"/>
    <col min="15052" max="15052" width="1" style="764" customWidth="1"/>
    <col min="15053" max="15053" width="16.5703125" style="764" customWidth="1"/>
    <col min="15054" max="15054" width="0.5703125" style="764" customWidth="1"/>
    <col min="15055" max="15055" width="0.7109375" style="764" customWidth="1"/>
    <col min="15056" max="15056" width="27.85546875" style="764" customWidth="1"/>
    <col min="15057" max="15057" width="0.85546875" style="764" customWidth="1"/>
    <col min="15058" max="15058" width="27.42578125" style="764" customWidth="1"/>
    <col min="15059" max="15059" width="14.7109375" style="764" customWidth="1"/>
    <col min="15060" max="15060" width="0.42578125" style="764" customWidth="1"/>
    <col min="15061" max="15061" width="0.7109375" style="764" customWidth="1"/>
    <col min="15062" max="15062" width="21.7109375" style="764" customWidth="1"/>
    <col min="15063" max="15063" width="1.28515625" style="764" customWidth="1"/>
    <col min="15064" max="15064" width="21.140625" style="764" customWidth="1"/>
    <col min="15065" max="15269" width="11.42578125" style="764"/>
    <col min="15270" max="15270" width="0.7109375" style="764" customWidth="1"/>
    <col min="15271" max="15272" width="1.5703125" style="764" customWidth="1"/>
    <col min="15273" max="15273" width="16.42578125" style="764" customWidth="1"/>
    <col min="15274" max="15276" width="10.42578125" style="764" customWidth="1"/>
    <col min="15277" max="15277" width="8.7109375" style="764" customWidth="1"/>
    <col min="15278" max="15278" width="0.7109375" style="764" customWidth="1"/>
    <col min="15279" max="15279" width="3.140625" style="764" customWidth="1"/>
    <col min="15280" max="15280" width="1.140625" style="764" customWidth="1"/>
    <col min="15281" max="15281" width="18" style="764" customWidth="1"/>
    <col min="15282" max="15282" width="9.42578125" style="764" customWidth="1"/>
    <col min="15283" max="15283" width="8.7109375" style="764" customWidth="1"/>
    <col min="15284" max="15284" width="9.28515625" style="764" customWidth="1"/>
    <col min="15285" max="15285" width="10.140625" style="764" customWidth="1"/>
    <col min="15286" max="15286" width="5.140625" style="764" customWidth="1"/>
    <col min="15287" max="15287" width="10.140625" style="764" customWidth="1"/>
    <col min="15288" max="15288" width="6.42578125" style="764" customWidth="1"/>
    <col min="15289" max="15289" width="11.42578125" style="764"/>
    <col min="15290" max="15290" width="1.28515625" style="764" customWidth="1"/>
    <col min="15291" max="15291" width="1.42578125" style="764" customWidth="1"/>
    <col min="15292" max="15292" width="8.28515625" style="764" customWidth="1"/>
    <col min="15293" max="15293" width="11.42578125" style="764"/>
    <col min="15294" max="15295" width="10.7109375" style="764" customWidth="1"/>
    <col min="15296" max="15296" width="10.28515625" style="764" customWidth="1"/>
    <col min="15297" max="15297" width="11.28515625" style="764" customWidth="1"/>
    <col min="15298" max="15298" width="7.7109375" style="764" customWidth="1"/>
    <col min="15299" max="15299" width="10.140625" style="764" customWidth="1"/>
    <col min="15300" max="15300" width="6.5703125" style="764" customWidth="1"/>
    <col min="15301" max="15301" width="1.140625" style="764" customWidth="1"/>
    <col min="15302" max="15302" width="24.5703125" style="764" customWidth="1"/>
    <col min="15303" max="15303" width="9.85546875" style="764" customWidth="1"/>
    <col min="15304" max="15304" width="10.7109375" style="764" customWidth="1"/>
    <col min="15305" max="15305" width="10.85546875" style="764" customWidth="1"/>
    <col min="15306" max="15306" width="11.140625" style="764" customWidth="1"/>
    <col min="15307" max="15307" width="9.85546875" style="764" customWidth="1"/>
    <col min="15308" max="15308" width="1" style="764" customWidth="1"/>
    <col min="15309" max="15309" width="16.5703125" style="764" customWidth="1"/>
    <col min="15310" max="15310" width="0.5703125" style="764" customWidth="1"/>
    <col min="15311" max="15311" width="0.7109375" style="764" customWidth="1"/>
    <col min="15312" max="15312" width="27.85546875" style="764" customWidth="1"/>
    <col min="15313" max="15313" width="0.85546875" style="764" customWidth="1"/>
    <col min="15314" max="15314" width="27.42578125" style="764" customWidth="1"/>
    <col min="15315" max="15315" width="14.7109375" style="764" customWidth="1"/>
    <col min="15316" max="15316" width="0.42578125" style="764" customWidth="1"/>
    <col min="15317" max="15317" width="0.7109375" style="764" customWidth="1"/>
    <col min="15318" max="15318" width="21.7109375" style="764" customWidth="1"/>
    <col min="15319" max="15319" width="1.28515625" style="764" customWidth="1"/>
    <col min="15320" max="15320" width="21.140625" style="764" customWidth="1"/>
    <col min="15321" max="15525" width="11.42578125" style="764"/>
    <col min="15526" max="15526" width="0.7109375" style="764" customWidth="1"/>
    <col min="15527" max="15528" width="1.5703125" style="764" customWidth="1"/>
    <col min="15529" max="15529" width="16.42578125" style="764" customWidth="1"/>
    <col min="15530" max="15532" width="10.42578125" style="764" customWidth="1"/>
    <col min="15533" max="15533" width="8.7109375" style="764" customWidth="1"/>
    <col min="15534" max="15534" width="0.7109375" style="764" customWidth="1"/>
    <col min="15535" max="15535" width="3.140625" style="764" customWidth="1"/>
    <col min="15536" max="15536" width="1.140625" style="764" customWidth="1"/>
    <col min="15537" max="15537" width="18" style="764" customWidth="1"/>
    <col min="15538" max="15538" width="9.42578125" style="764" customWidth="1"/>
    <col min="15539" max="15539" width="8.7109375" style="764" customWidth="1"/>
    <col min="15540" max="15540" width="9.28515625" style="764" customWidth="1"/>
    <col min="15541" max="15541" width="10.140625" style="764" customWidth="1"/>
    <col min="15542" max="15542" width="5.140625" style="764" customWidth="1"/>
    <col min="15543" max="15543" width="10.140625" style="764" customWidth="1"/>
    <col min="15544" max="15544" width="6.42578125" style="764" customWidth="1"/>
    <col min="15545" max="15545" width="11.42578125" style="764"/>
    <col min="15546" max="15546" width="1.28515625" style="764" customWidth="1"/>
    <col min="15547" max="15547" width="1.42578125" style="764" customWidth="1"/>
    <col min="15548" max="15548" width="8.28515625" style="764" customWidth="1"/>
    <col min="15549" max="15549" width="11.42578125" style="764"/>
    <col min="15550" max="15551" width="10.7109375" style="764" customWidth="1"/>
    <col min="15552" max="15552" width="10.28515625" style="764" customWidth="1"/>
    <col min="15553" max="15553" width="11.28515625" style="764" customWidth="1"/>
    <col min="15554" max="15554" width="7.7109375" style="764" customWidth="1"/>
    <col min="15555" max="15555" width="10.140625" style="764" customWidth="1"/>
    <col min="15556" max="15556" width="6.5703125" style="764" customWidth="1"/>
    <col min="15557" max="15557" width="1.140625" style="764" customWidth="1"/>
    <col min="15558" max="15558" width="24.5703125" style="764" customWidth="1"/>
    <col min="15559" max="15559" width="9.85546875" style="764" customWidth="1"/>
    <col min="15560" max="15560" width="10.7109375" style="764" customWidth="1"/>
    <col min="15561" max="15561" width="10.85546875" style="764" customWidth="1"/>
    <col min="15562" max="15562" width="11.140625" style="764" customWidth="1"/>
    <col min="15563" max="15563" width="9.85546875" style="764" customWidth="1"/>
    <col min="15564" max="15564" width="1" style="764" customWidth="1"/>
    <col min="15565" max="15565" width="16.5703125" style="764" customWidth="1"/>
    <col min="15566" max="15566" width="0.5703125" style="764" customWidth="1"/>
    <col min="15567" max="15567" width="0.7109375" style="764" customWidth="1"/>
    <col min="15568" max="15568" width="27.85546875" style="764" customWidth="1"/>
    <col min="15569" max="15569" width="0.85546875" style="764" customWidth="1"/>
    <col min="15570" max="15570" width="27.42578125" style="764" customWidth="1"/>
    <col min="15571" max="15571" width="14.7109375" style="764" customWidth="1"/>
    <col min="15572" max="15572" width="0.42578125" style="764" customWidth="1"/>
    <col min="15573" max="15573" width="0.7109375" style="764" customWidth="1"/>
    <col min="15574" max="15574" width="21.7109375" style="764" customWidth="1"/>
    <col min="15575" max="15575" width="1.28515625" style="764" customWidth="1"/>
    <col min="15576" max="15576" width="21.140625" style="764" customWidth="1"/>
    <col min="15577" max="15781" width="11.42578125" style="764"/>
    <col min="15782" max="15782" width="0.7109375" style="764" customWidth="1"/>
    <col min="15783" max="15784" width="1.5703125" style="764" customWidth="1"/>
    <col min="15785" max="15785" width="16.42578125" style="764" customWidth="1"/>
    <col min="15786" max="15788" width="10.42578125" style="764" customWidth="1"/>
    <col min="15789" max="15789" width="8.7109375" style="764" customWidth="1"/>
    <col min="15790" max="15790" width="0.7109375" style="764" customWidth="1"/>
    <col min="15791" max="15791" width="3.140625" style="764" customWidth="1"/>
    <col min="15792" max="15792" width="1.140625" style="764" customWidth="1"/>
    <col min="15793" max="15793" width="18" style="764" customWidth="1"/>
    <col min="15794" max="15794" width="9.42578125" style="764" customWidth="1"/>
    <col min="15795" max="15795" width="8.7109375" style="764" customWidth="1"/>
    <col min="15796" max="15796" width="9.28515625" style="764" customWidth="1"/>
    <col min="15797" max="15797" width="10.140625" style="764" customWidth="1"/>
    <col min="15798" max="15798" width="5.140625" style="764" customWidth="1"/>
    <col min="15799" max="15799" width="10.140625" style="764" customWidth="1"/>
    <col min="15800" max="15800" width="6.42578125" style="764" customWidth="1"/>
    <col min="15801" max="15801" width="11.42578125" style="764"/>
    <col min="15802" max="15802" width="1.28515625" style="764" customWidth="1"/>
    <col min="15803" max="15803" width="1.42578125" style="764" customWidth="1"/>
    <col min="15804" max="15804" width="8.28515625" style="764" customWidth="1"/>
    <col min="15805" max="15805" width="11.42578125" style="764"/>
    <col min="15806" max="15807" width="10.7109375" style="764" customWidth="1"/>
    <col min="15808" max="15808" width="10.28515625" style="764" customWidth="1"/>
    <col min="15809" max="15809" width="11.28515625" style="764" customWidth="1"/>
    <col min="15810" max="15810" width="7.7109375" style="764" customWidth="1"/>
    <col min="15811" max="15811" width="10.140625" style="764" customWidth="1"/>
    <col min="15812" max="15812" width="6.5703125" style="764" customWidth="1"/>
    <col min="15813" max="15813" width="1.140625" style="764" customWidth="1"/>
    <col min="15814" max="15814" width="24.5703125" style="764" customWidth="1"/>
    <col min="15815" max="15815" width="9.85546875" style="764" customWidth="1"/>
    <col min="15816" max="15816" width="10.7109375" style="764" customWidth="1"/>
    <col min="15817" max="15817" width="10.85546875" style="764" customWidth="1"/>
    <col min="15818" max="15818" width="11.140625" style="764" customWidth="1"/>
    <col min="15819" max="15819" width="9.85546875" style="764" customWidth="1"/>
    <col min="15820" max="15820" width="1" style="764" customWidth="1"/>
    <col min="15821" max="15821" width="16.5703125" style="764" customWidth="1"/>
    <col min="15822" max="15822" width="0.5703125" style="764" customWidth="1"/>
    <col min="15823" max="15823" width="0.7109375" style="764" customWidth="1"/>
    <col min="15824" max="15824" width="27.85546875" style="764" customWidth="1"/>
    <col min="15825" max="15825" width="0.85546875" style="764" customWidth="1"/>
    <col min="15826" max="15826" width="27.42578125" style="764" customWidth="1"/>
    <col min="15827" max="15827" width="14.7109375" style="764" customWidth="1"/>
    <col min="15828" max="15828" width="0.42578125" style="764" customWidth="1"/>
    <col min="15829" max="15829" width="0.7109375" style="764" customWidth="1"/>
    <col min="15830" max="15830" width="21.7109375" style="764" customWidth="1"/>
    <col min="15831" max="15831" width="1.28515625" style="764" customWidth="1"/>
    <col min="15832" max="15832" width="21.140625" style="764" customWidth="1"/>
    <col min="15833" max="16037" width="11.42578125" style="764"/>
    <col min="16038" max="16038" width="0.7109375" style="764" customWidth="1"/>
    <col min="16039" max="16040" width="1.5703125" style="764" customWidth="1"/>
    <col min="16041" max="16041" width="16.42578125" style="764" customWidth="1"/>
    <col min="16042" max="16044" width="10.42578125" style="764" customWidth="1"/>
    <col min="16045" max="16045" width="8.7109375" style="764" customWidth="1"/>
    <col min="16046" max="16046" width="0.7109375" style="764" customWidth="1"/>
    <col min="16047" max="16047" width="3.140625" style="764" customWidth="1"/>
    <col min="16048" max="16048" width="1.140625" style="764" customWidth="1"/>
    <col min="16049" max="16049" width="18" style="764" customWidth="1"/>
    <col min="16050" max="16050" width="9.42578125" style="764" customWidth="1"/>
    <col min="16051" max="16051" width="8.7109375" style="764" customWidth="1"/>
    <col min="16052" max="16052" width="9.28515625" style="764" customWidth="1"/>
    <col min="16053" max="16053" width="10.140625" style="764" customWidth="1"/>
    <col min="16054" max="16054" width="5.140625" style="764" customWidth="1"/>
    <col min="16055" max="16055" width="10.140625" style="764" customWidth="1"/>
    <col min="16056" max="16056" width="6.42578125" style="764" customWidth="1"/>
    <col min="16057" max="16057" width="11.42578125" style="764"/>
    <col min="16058" max="16058" width="1.28515625" style="764" customWidth="1"/>
    <col min="16059" max="16059" width="1.42578125" style="764" customWidth="1"/>
    <col min="16060" max="16060" width="8.28515625" style="764" customWidth="1"/>
    <col min="16061" max="16061" width="11.42578125" style="764"/>
    <col min="16062" max="16063" width="10.7109375" style="764" customWidth="1"/>
    <col min="16064" max="16064" width="10.28515625" style="764" customWidth="1"/>
    <col min="16065" max="16065" width="11.28515625" style="764" customWidth="1"/>
    <col min="16066" max="16066" width="7.7109375" style="764" customWidth="1"/>
    <col min="16067" max="16067" width="10.140625" style="764" customWidth="1"/>
    <col min="16068" max="16068" width="6.5703125" style="764" customWidth="1"/>
    <col min="16069" max="16069" width="1.140625" style="764" customWidth="1"/>
    <col min="16070" max="16070" width="24.5703125" style="764" customWidth="1"/>
    <col min="16071" max="16071" width="9.85546875" style="764" customWidth="1"/>
    <col min="16072" max="16072" width="10.7109375" style="764" customWidth="1"/>
    <col min="16073" max="16073" width="10.85546875" style="764" customWidth="1"/>
    <col min="16074" max="16074" width="11.140625" style="764" customWidth="1"/>
    <col min="16075" max="16075" width="9.85546875" style="764" customWidth="1"/>
    <col min="16076" max="16076" width="1" style="764" customWidth="1"/>
    <col min="16077" max="16077" width="16.5703125" style="764" customWidth="1"/>
    <col min="16078" max="16078" width="0.5703125" style="764" customWidth="1"/>
    <col min="16079" max="16079" width="0.7109375" style="764" customWidth="1"/>
    <col min="16080" max="16080" width="27.85546875" style="764" customWidth="1"/>
    <col min="16081" max="16081" width="0.85546875" style="764" customWidth="1"/>
    <col min="16082" max="16082" width="27.42578125" style="764" customWidth="1"/>
    <col min="16083" max="16083" width="14.7109375" style="764" customWidth="1"/>
    <col min="16084" max="16084" width="0.42578125" style="764" customWidth="1"/>
    <col min="16085" max="16085" width="0.7109375" style="764" customWidth="1"/>
    <col min="16086" max="16086" width="21.7109375" style="764" customWidth="1"/>
    <col min="16087" max="16087" width="1.28515625" style="764" customWidth="1"/>
    <col min="16088" max="16088" width="21.140625" style="764" customWidth="1"/>
    <col min="16089" max="16384" width="11.42578125" style="764"/>
  </cols>
  <sheetData>
    <row r="1" spans="2:10" ht="26.25" customHeight="1" x14ac:dyDescent="0.2">
      <c r="B1" s="882" t="s">
        <v>1486</v>
      </c>
      <c r="C1" s="882"/>
      <c r="D1" s="882"/>
      <c r="E1" s="882"/>
      <c r="F1" s="882"/>
      <c r="G1" s="882"/>
      <c r="H1" s="882"/>
      <c r="I1" s="882"/>
    </row>
    <row r="2" spans="2:10" ht="12.75" customHeight="1" x14ac:dyDescent="0.2">
      <c r="B2" s="883" t="s">
        <v>1487</v>
      </c>
      <c r="C2" s="883"/>
      <c r="D2" s="883"/>
      <c r="E2" s="883"/>
      <c r="F2" s="883"/>
      <c r="G2" s="883"/>
      <c r="H2" s="883"/>
      <c r="I2" s="883"/>
    </row>
    <row r="3" spans="2:10" ht="6" customHeight="1" x14ac:dyDescent="0.2">
      <c r="B3" s="765"/>
      <c r="C3" s="766"/>
      <c r="D3" s="767"/>
      <c r="E3" s="768"/>
      <c r="F3" s="765"/>
      <c r="G3" s="769"/>
      <c r="H3" s="884"/>
      <c r="I3" s="885"/>
      <c r="J3" s="770"/>
    </row>
    <row r="4" spans="2:10" ht="22.15" customHeight="1" x14ac:dyDescent="0.2">
      <c r="B4" s="886" t="s">
        <v>3</v>
      </c>
      <c r="C4" s="887"/>
      <c r="D4" s="887"/>
      <c r="E4" s="888"/>
      <c r="F4" s="889" t="s">
        <v>1488</v>
      </c>
      <c r="G4" s="890"/>
      <c r="H4" s="889" t="s">
        <v>1489</v>
      </c>
      <c r="I4" s="891"/>
      <c r="J4" s="771"/>
    </row>
    <row r="5" spans="2:10" ht="13.9" customHeight="1" x14ac:dyDescent="0.2">
      <c r="B5" s="886"/>
      <c r="C5" s="887"/>
      <c r="D5" s="887"/>
      <c r="E5" s="888"/>
      <c r="F5" s="772" t="s">
        <v>1490</v>
      </c>
      <c r="G5" s="773" t="s">
        <v>1491</v>
      </c>
      <c r="H5" s="774" t="s">
        <v>12</v>
      </c>
      <c r="I5" s="775" t="s">
        <v>1492</v>
      </c>
      <c r="J5" s="769"/>
    </row>
    <row r="6" spans="2:10" ht="6" customHeight="1" x14ac:dyDescent="0.2">
      <c r="B6" s="776"/>
      <c r="C6" s="777"/>
      <c r="D6" s="777"/>
      <c r="E6" s="778"/>
      <c r="F6" s="779"/>
      <c r="G6" s="771"/>
      <c r="H6" s="776"/>
      <c r="I6" s="777"/>
      <c r="J6" s="771"/>
    </row>
    <row r="7" spans="2:10" ht="14.25" customHeight="1" x14ac:dyDescent="0.2">
      <c r="B7" s="780" t="s">
        <v>1493</v>
      </c>
      <c r="C7" s="781"/>
      <c r="D7" s="782"/>
      <c r="E7" s="781"/>
      <c r="F7" s="783">
        <v>14080137048</v>
      </c>
      <c r="G7" s="783">
        <v>14787814650</v>
      </c>
      <c r="H7" s="783">
        <v>1195331109</v>
      </c>
      <c r="I7" s="784">
        <v>-2.17</v>
      </c>
      <c r="J7" s="770"/>
    </row>
    <row r="8" spans="2:10" s="791" customFormat="1" ht="7.5" customHeight="1" x14ac:dyDescent="0.25">
      <c r="B8" s="785"/>
      <c r="C8" s="786"/>
      <c r="D8" s="786"/>
      <c r="E8" s="786"/>
      <c r="F8" s="787"/>
      <c r="G8" s="787"/>
      <c r="H8" s="788"/>
      <c r="I8" s="789"/>
      <c r="J8" s="790"/>
    </row>
    <row r="9" spans="2:10" s="791" customFormat="1" ht="13.15" customHeight="1" x14ac:dyDescent="0.25">
      <c r="B9" s="792"/>
      <c r="C9" s="793" t="s">
        <v>1494</v>
      </c>
      <c r="D9" s="794"/>
      <c r="E9" s="794"/>
      <c r="F9" s="795">
        <v>240000000</v>
      </c>
      <c r="G9" s="795">
        <v>300000000</v>
      </c>
      <c r="H9" s="795">
        <v>60000000</v>
      </c>
      <c r="I9" s="784">
        <v>16.440000000000001</v>
      </c>
      <c r="J9" s="796"/>
    </row>
    <row r="10" spans="2:10" customFormat="1" ht="13.9" customHeight="1" x14ac:dyDescent="0.25">
      <c r="B10" s="797"/>
      <c r="C10" s="798"/>
      <c r="E10" s="799" t="s">
        <v>1372</v>
      </c>
      <c r="F10" s="800">
        <v>240000000</v>
      </c>
      <c r="G10" s="801">
        <v>0</v>
      </c>
      <c r="H10" s="802">
        <v>-240000000</v>
      </c>
      <c r="I10" s="803">
        <v>-100</v>
      </c>
      <c r="J10" s="804"/>
    </row>
    <row r="11" spans="2:10" customFormat="1" ht="13.9" customHeight="1" x14ac:dyDescent="0.25">
      <c r="B11" s="797"/>
      <c r="C11" s="798"/>
      <c r="E11" s="799" t="s">
        <v>1372</v>
      </c>
      <c r="F11" s="800"/>
      <c r="G11" s="801">
        <v>300000000</v>
      </c>
      <c r="H11" s="802">
        <v>300000000</v>
      </c>
      <c r="I11" s="803" t="s">
        <v>1495</v>
      </c>
      <c r="J11" s="804"/>
    </row>
    <row r="12" spans="2:10" customFormat="1" ht="15" customHeight="1" x14ac:dyDescent="0.25">
      <c r="B12" s="805"/>
      <c r="C12" s="806" t="s">
        <v>1496</v>
      </c>
      <c r="D12" s="807"/>
      <c r="E12" s="807"/>
      <c r="F12" s="808">
        <v>13840137048</v>
      </c>
      <c r="G12" s="808">
        <v>14487814650</v>
      </c>
      <c r="H12" s="808">
        <v>263180065</v>
      </c>
      <c r="I12" s="803">
        <v>-2.4900000000000002</v>
      </c>
      <c r="J12" s="809"/>
    </row>
    <row r="13" spans="2:10" s="791" customFormat="1" ht="13.9" customHeight="1" x14ac:dyDescent="0.25">
      <c r="B13" s="805"/>
      <c r="C13" s="807"/>
      <c r="D13" s="807"/>
      <c r="E13" s="301" t="s">
        <v>1497</v>
      </c>
      <c r="F13" s="800">
        <v>249951663</v>
      </c>
      <c r="G13" s="800">
        <v>243558648</v>
      </c>
      <c r="H13" s="802">
        <v>-6393016</v>
      </c>
      <c r="I13" s="803">
        <v>-9.23</v>
      </c>
      <c r="J13" s="809"/>
    </row>
    <row r="14" spans="2:10" s="791" customFormat="1" ht="15" customHeight="1" x14ac:dyDescent="0.25">
      <c r="B14" s="805"/>
      <c r="C14" s="807"/>
      <c r="D14" s="799"/>
      <c r="E14" s="301" t="s">
        <v>1498</v>
      </c>
      <c r="F14" s="800">
        <v>4630666467</v>
      </c>
      <c r="G14" s="800">
        <v>4588716207</v>
      </c>
      <c r="H14" s="802">
        <v>-41950261</v>
      </c>
      <c r="I14" s="803">
        <v>-7.7</v>
      </c>
      <c r="J14" s="809"/>
    </row>
    <row r="15" spans="2:10" s="791" customFormat="1" ht="15" customHeight="1" x14ac:dyDescent="0.25">
      <c r="B15" s="805"/>
      <c r="C15" s="807"/>
      <c r="D15" s="799"/>
      <c r="E15" s="301" t="s">
        <v>1499</v>
      </c>
      <c r="F15" s="800">
        <v>2982201678</v>
      </c>
      <c r="G15" s="800">
        <v>2955185235</v>
      </c>
      <c r="H15" s="802">
        <v>-27016443</v>
      </c>
      <c r="I15" s="803">
        <v>-7.7</v>
      </c>
      <c r="J15" s="809"/>
    </row>
    <row r="16" spans="2:10" s="791" customFormat="1" ht="15" customHeight="1" x14ac:dyDescent="0.25">
      <c r="B16" s="805"/>
      <c r="C16" s="807"/>
      <c r="D16" s="799"/>
      <c r="E16" s="301" t="s">
        <v>1500</v>
      </c>
      <c r="F16" s="800">
        <v>4767331165</v>
      </c>
      <c r="G16" s="800">
        <v>4744962719</v>
      </c>
      <c r="H16" s="802">
        <v>-22368446</v>
      </c>
      <c r="I16" s="803">
        <v>-7.29</v>
      </c>
      <c r="J16" s="809"/>
    </row>
    <row r="17" spans="1:10" s="791" customFormat="1" ht="15" customHeight="1" x14ac:dyDescent="0.25">
      <c r="B17" s="805"/>
      <c r="C17" s="807"/>
      <c r="D17" s="799"/>
      <c r="E17" s="301" t="s">
        <v>1501</v>
      </c>
      <c r="F17" s="800">
        <v>113813792</v>
      </c>
      <c r="G17" s="800">
        <v>134579147</v>
      </c>
      <c r="H17" s="802">
        <v>20765354</v>
      </c>
      <c r="I17" s="803">
        <v>10.14</v>
      </c>
      <c r="J17" s="809"/>
    </row>
    <row r="18" spans="1:10" s="791" customFormat="1" ht="15" customHeight="1" x14ac:dyDescent="0.25">
      <c r="B18" s="805"/>
      <c r="C18" s="807"/>
      <c r="D18" s="799"/>
      <c r="E18" s="301" t="s">
        <v>1502</v>
      </c>
      <c r="F18" s="800">
        <v>824810393</v>
      </c>
      <c r="G18" s="800">
        <v>949832889</v>
      </c>
      <c r="H18" s="802">
        <v>125022496</v>
      </c>
      <c r="I18" s="803">
        <v>7.27</v>
      </c>
      <c r="J18" s="809"/>
    </row>
    <row r="19" spans="1:10" s="791" customFormat="1" ht="15" customHeight="1" x14ac:dyDescent="0.25">
      <c r="B19" s="805"/>
      <c r="C19" s="807"/>
      <c r="D19" s="799"/>
      <c r="E19" s="301" t="s">
        <v>1503</v>
      </c>
      <c r="F19" s="800">
        <v>67487887</v>
      </c>
      <c r="G19" s="800">
        <v>282608267</v>
      </c>
      <c r="H19" s="802">
        <v>215120380</v>
      </c>
      <c r="I19" s="803">
        <v>290.06</v>
      </c>
      <c r="J19" s="809"/>
    </row>
    <row r="20" spans="1:10" s="791" customFormat="1" ht="15" customHeight="1" x14ac:dyDescent="0.25">
      <c r="B20" s="805"/>
      <c r="C20" s="807"/>
      <c r="D20" s="799"/>
      <c r="E20" s="301" t="s">
        <v>1504</v>
      </c>
      <c r="F20" s="800">
        <v>203874002</v>
      </c>
      <c r="G20" s="800">
        <v>588371539</v>
      </c>
      <c r="H20" s="802">
        <v>384497537</v>
      </c>
      <c r="I20" s="803">
        <v>168.82</v>
      </c>
      <c r="J20" s="809"/>
    </row>
    <row r="21" spans="1:10" s="791" customFormat="1" x14ac:dyDescent="0.2">
      <c r="B21" s="810"/>
      <c r="C21" s="811"/>
      <c r="D21" s="811"/>
      <c r="E21" s="811"/>
      <c r="F21" s="812"/>
      <c r="G21" s="812"/>
      <c r="H21" s="812"/>
      <c r="I21" s="812"/>
      <c r="J21" s="813"/>
    </row>
    <row r="22" spans="1:10" s="791" customFormat="1" ht="12" customHeight="1" x14ac:dyDescent="0.2">
      <c r="B22" s="880" t="s">
        <v>1505</v>
      </c>
      <c r="C22" s="880"/>
      <c r="D22" s="880"/>
      <c r="E22" s="880"/>
      <c r="F22" s="880"/>
      <c r="G22" s="880"/>
      <c r="H22" s="880"/>
      <c r="I22" s="880"/>
      <c r="J22" s="764"/>
    </row>
    <row r="23" spans="1:10" s="791" customFormat="1" x14ac:dyDescent="0.25">
      <c r="B23" s="881" t="s">
        <v>1506</v>
      </c>
      <c r="C23" s="881"/>
      <c r="D23" s="881"/>
      <c r="E23" s="881"/>
      <c r="F23" s="881"/>
      <c r="G23" s="881"/>
      <c r="H23" s="881"/>
      <c r="I23" s="881"/>
      <c r="J23" s="881"/>
    </row>
    <row r="24" spans="1:10" s="791" customFormat="1" ht="12" customHeight="1" x14ac:dyDescent="0.2">
      <c r="B24" s="881"/>
      <c r="C24" s="881"/>
      <c r="D24" s="881"/>
      <c r="E24" s="881"/>
      <c r="F24" s="881"/>
      <c r="G24" s="881"/>
      <c r="H24" s="881"/>
      <c r="I24" s="881"/>
      <c r="J24" s="764"/>
    </row>
    <row r="25" spans="1:10" ht="12" customHeight="1" x14ac:dyDescent="0.2">
      <c r="A25" s="791"/>
      <c r="B25" s="881"/>
      <c r="C25" s="881"/>
      <c r="D25" s="881"/>
      <c r="E25" s="881"/>
      <c r="F25" s="881"/>
      <c r="G25" s="881"/>
      <c r="H25" s="881"/>
      <c r="I25" s="881"/>
    </row>
    <row r="26" spans="1:10" ht="15.75" customHeight="1" x14ac:dyDescent="0.2">
      <c r="B26" s="791"/>
      <c r="C26" s="791"/>
      <c r="D26" s="791"/>
      <c r="E26" s="791"/>
      <c r="J26" s="791"/>
    </row>
    <row r="27" spans="1:10" ht="24" customHeight="1" x14ac:dyDescent="0.2">
      <c r="B27" s="791"/>
      <c r="C27" s="791"/>
      <c r="D27" s="791"/>
      <c r="E27" s="791"/>
      <c r="F27" s="791"/>
      <c r="G27" s="814"/>
      <c r="H27" s="815"/>
      <c r="I27" s="791"/>
      <c r="J27" s="791"/>
    </row>
    <row r="28" spans="1:10" ht="6" customHeight="1" x14ac:dyDescent="0.2">
      <c r="B28" s="791"/>
      <c r="C28" s="791"/>
      <c r="D28" s="791"/>
      <c r="E28" s="791"/>
      <c r="F28" s="791"/>
      <c r="G28" s="816"/>
      <c r="H28" s="815"/>
      <c r="I28" s="791"/>
      <c r="J28" s="791"/>
    </row>
    <row r="29" spans="1:10" s="791" customFormat="1" ht="13.9" customHeight="1" x14ac:dyDescent="0.2">
      <c r="A29" s="764"/>
      <c r="G29" s="816"/>
      <c r="H29" s="815"/>
    </row>
    <row r="30" spans="1:10" s="791" customFormat="1" ht="11.45" customHeight="1" x14ac:dyDescent="0.25"/>
    <row r="31" spans="1:10" s="791" customFormat="1" ht="10.9" customHeight="1" x14ac:dyDescent="0.25"/>
    <row r="32" spans="1:10" s="791" customFormat="1" ht="6" customHeight="1" x14ac:dyDescent="0.25"/>
    <row r="33" spans="1:10" s="791" customFormat="1" ht="10.9" customHeight="1" x14ac:dyDescent="0.2">
      <c r="B33" s="764"/>
      <c r="C33" s="764"/>
      <c r="D33" s="764"/>
      <c r="E33" s="817"/>
      <c r="J33" s="764"/>
    </row>
    <row r="34" spans="1:10" s="791" customFormat="1" ht="10.15" customHeight="1" x14ac:dyDescent="0.2">
      <c r="B34" s="764"/>
      <c r="C34" s="764"/>
      <c r="D34" s="764"/>
      <c r="E34" s="818"/>
      <c r="F34" s="764"/>
      <c r="G34" s="764"/>
      <c r="H34" s="764"/>
      <c r="I34" s="764"/>
      <c r="J34" s="764"/>
    </row>
    <row r="35" spans="1:10" s="791" customFormat="1" ht="8.4499999999999993" customHeight="1" x14ac:dyDescent="0.2">
      <c r="E35" s="819"/>
      <c r="F35" s="764"/>
      <c r="G35" s="764"/>
      <c r="H35" s="764"/>
      <c r="I35" s="764"/>
    </row>
    <row r="36" spans="1:10" ht="9" customHeight="1" x14ac:dyDescent="0.2">
      <c r="A36" s="791"/>
      <c r="B36" s="791"/>
      <c r="C36" s="791"/>
      <c r="D36" s="791"/>
      <c r="E36" s="819"/>
      <c r="F36" s="791"/>
      <c r="G36" s="791"/>
      <c r="H36" s="791"/>
      <c r="I36" s="791"/>
      <c r="J36" s="791"/>
    </row>
    <row r="37" spans="1:10" ht="17.45" customHeight="1" x14ac:dyDescent="0.2">
      <c r="B37" s="791"/>
      <c r="C37" s="791"/>
      <c r="D37" s="791"/>
      <c r="E37" s="819"/>
      <c r="F37" s="791"/>
      <c r="G37" s="791"/>
      <c r="H37" s="791"/>
      <c r="I37" s="791"/>
      <c r="J37" s="791"/>
    </row>
    <row r="38" spans="1:10" s="791" customFormat="1" ht="15" customHeight="1" x14ac:dyDescent="0.2">
      <c r="A38" s="764"/>
      <c r="B38" s="764"/>
      <c r="C38" s="764"/>
      <c r="D38" s="764"/>
      <c r="E38" s="818"/>
      <c r="J38" s="764"/>
    </row>
    <row r="39" spans="1:10" s="791" customFormat="1" ht="15" customHeight="1" x14ac:dyDescent="0.2">
      <c r="E39" s="819"/>
      <c r="F39" s="764"/>
      <c r="G39" s="764"/>
      <c r="H39" s="764"/>
      <c r="I39" s="764"/>
    </row>
    <row r="40" spans="1:10" s="791" customFormat="1" ht="15" customHeight="1" x14ac:dyDescent="0.25">
      <c r="E40" s="819"/>
    </row>
    <row r="41" spans="1:10" ht="17.45" customHeight="1" x14ac:dyDescent="0.2">
      <c r="A41" s="791"/>
      <c r="B41" s="791"/>
      <c r="C41" s="791"/>
      <c r="D41" s="791"/>
      <c r="E41" s="819"/>
      <c r="F41" s="791"/>
      <c r="G41" s="791"/>
      <c r="H41" s="791"/>
      <c r="I41" s="791"/>
      <c r="J41" s="791"/>
    </row>
    <row r="42" spans="1:10" s="791" customFormat="1" ht="15" customHeight="1" x14ac:dyDescent="0.2">
      <c r="A42" s="764"/>
      <c r="E42" s="819"/>
    </row>
    <row r="43" spans="1:10" s="791" customFormat="1" ht="15" customHeight="1" x14ac:dyDescent="0.2">
      <c r="B43" s="764"/>
      <c r="C43" s="764"/>
      <c r="D43" s="764"/>
      <c r="E43" s="818"/>
      <c r="J43" s="764"/>
    </row>
    <row r="44" spans="1:10" s="791" customFormat="1" ht="15" customHeight="1" x14ac:dyDescent="0.2">
      <c r="E44" s="820"/>
      <c r="F44" s="764"/>
      <c r="G44" s="764"/>
      <c r="H44" s="764"/>
      <c r="I44" s="764"/>
    </row>
    <row r="45" spans="1:10" s="791" customFormat="1" ht="6" customHeight="1" x14ac:dyDescent="0.25">
      <c r="E45" s="821"/>
    </row>
    <row r="46" spans="1:10" ht="16.899999999999999" customHeight="1" x14ac:dyDescent="0.2">
      <c r="A46" s="791"/>
      <c r="B46" s="791"/>
      <c r="C46" s="791"/>
      <c r="D46" s="791"/>
      <c r="E46" s="791"/>
      <c r="F46" s="791"/>
      <c r="G46" s="791"/>
      <c r="H46" s="791"/>
      <c r="I46" s="791"/>
      <c r="J46" s="791"/>
    </row>
    <row r="47" spans="1:10" s="791" customFormat="1" x14ac:dyDescent="0.2">
      <c r="A47" s="764"/>
    </row>
    <row r="48" spans="1:10" s="791" customFormat="1" x14ac:dyDescent="0.25"/>
    <row r="49" spans="1:10" s="791" customFormat="1" ht="1.9" customHeight="1" x14ac:dyDescent="0.25"/>
    <row r="50" spans="1:10" s="791" customFormat="1" ht="14.45" customHeight="1" x14ac:dyDescent="0.2">
      <c r="B50" s="764"/>
      <c r="C50" s="764"/>
      <c r="D50" s="764"/>
      <c r="E50" s="764"/>
      <c r="J50" s="764"/>
    </row>
    <row r="51" spans="1:10" s="791" customFormat="1" x14ac:dyDescent="0.2">
      <c r="B51" s="764"/>
      <c r="C51" s="764"/>
      <c r="D51" s="764"/>
      <c r="E51" s="764"/>
      <c r="F51" s="764"/>
      <c r="G51" s="764"/>
      <c r="H51" s="764"/>
      <c r="I51" s="764"/>
      <c r="J51" s="764"/>
    </row>
    <row r="52" spans="1:10" s="791" customFormat="1" ht="6" customHeight="1" x14ac:dyDescent="0.2">
      <c r="F52" s="764"/>
      <c r="G52" s="764"/>
      <c r="H52" s="764"/>
      <c r="I52" s="764"/>
    </row>
    <row r="53" spans="1:10" ht="14.45" customHeight="1" x14ac:dyDescent="0.2">
      <c r="A53" s="791"/>
      <c r="B53" s="791"/>
      <c r="C53" s="791"/>
      <c r="D53" s="791"/>
      <c r="E53" s="791"/>
      <c r="F53" s="791"/>
      <c r="G53" s="791"/>
      <c r="H53" s="791"/>
      <c r="I53" s="791"/>
      <c r="J53" s="791"/>
    </row>
    <row r="54" spans="1:10" ht="13.9" customHeight="1" x14ac:dyDescent="0.2">
      <c r="B54" s="791"/>
      <c r="C54" s="791"/>
      <c r="D54" s="791"/>
      <c r="E54" s="791"/>
      <c r="F54" s="791"/>
      <c r="G54" s="791"/>
      <c r="H54" s="791"/>
      <c r="I54" s="791"/>
      <c r="J54" s="791"/>
    </row>
    <row r="55" spans="1:10" s="791" customFormat="1" x14ac:dyDescent="0.2">
      <c r="A55" s="764"/>
    </row>
    <row r="56" spans="1:10" s="791" customFormat="1" ht="6" customHeight="1" x14ac:dyDescent="0.25"/>
    <row r="57" spans="1:10" s="791" customFormat="1" ht="13.9" customHeight="1" x14ac:dyDescent="0.2">
      <c r="B57" s="764"/>
      <c r="C57" s="764"/>
      <c r="D57" s="764"/>
      <c r="E57" s="764"/>
      <c r="J57" s="764"/>
    </row>
    <row r="58" spans="1:10" s="791" customFormat="1" ht="7.9" customHeight="1" x14ac:dyDescent="0.2">
      <c r="F58" s="764"/>
      <c r="G58" s="764"/>
      <c r="H58" s="764"/>
      <c r="I58" s="764"/>
    </row>
    <row r="59" spans="1:10" s="791" customFormat="1" ht="6" customHeight="1" x14ac:dyDescent="0.25"/>
    <row r="60" spans="1:10" x14ac:dyDescent="0.2">
      <c r="A60" s="791"/>
      <c r="B60" s="791"/>
      <c r="C60" s="791"/>
      <c r="D60" s="791"/>
      <c r="E60" s="791"/>
      <c r="F60" s="791"/>
      <c r="G60" s="791"/>
      <c r="H60" s="791"/>
      <c r="I60" s="791"/>
      <c r="J60" s="791"/>
    </row>
    <row r="61" spans="1:10" s="791" customFormat="1" ht="18.75" customHeight="1" x14ac:dyDescent="0.2">
      <c r="A61" s="764"/>
    </row>
    <row r="62" spans="1:10" s="791" customFormat="1" ht="18.75" customHeight="1" x14ac:dyDescent="0.25"/>
    <row r="63" spans="1:10" s="791" customFormat="1" ht="18.75" customHeight="1" x14ac:dyDescent="0.2">
      <c r="B63" s="764"/>
      <c r="C63" s="764"/>
      <c r="D63" s="764"/>
      <c r="E63" s="764"/>
      <c r="J63" s="764"/>
    </row>
    <row r="64" spans="1:10" s="791" customFormat="1" ht="18.75" customHeight="1" x14ac:dyDescent="0.2">
      <c r="F64" s="764"/>
      <c r="G64" s="764"/>
      <c r="H64" s="764"/>
      <c r="I64" s="764"/>
    </row>
    <row r="65" spans="1:10" s="791" customFormat="1" ht="6" customHeight="1" x14ac:dyDescent="0.2">
      <c r="B65" s="764"/>
      <c r="C65" s="764"/>
      <c r="D65" s="764"/>
      <c r="E65" s="764"/>
      <c r="J65" s="764"/>
    </row>
    <row r="66" spans="1:10" x14ac:dyDescent="0.2">
      <c r="A66" s="791"/>
    </row>
    <row r="67" spans="1:10" s="791" customFormat="1" ht="10.15" customHeight="1" x14ac:dyDescent="0.2">
      <c r="A67" s="764"/>
      <c r="B67" s="764"/>
      <c r="C67" s="764"/>
      <c r="D67" s="764"/>
      <c r="E67" s="764"/>
      <c r="F67" s="764"/>
      <c r="G67" s="764"/>
      <c r="H67" s="764"/>
      <c r="I67" s="764"/>
      <c r="J67" s="764"/>
    </row>
    <row r="68" spans="1:10" ht="4.9000000000000004" customHeight="1" x14ac:dyDescent="0.2">
      <c r="A68" s="791"/>
    </row>
    <row r="72" spans="1:10" ht="4.9000000000000004" customHeight="1" x14ac:dyDescent="0.2"/>
    <row r="73" spans="1:10" ht="13.9" customHeight="1" x14ac:dyDescent="0.2"/>
    <row r="74" spans="1:10" ht="15" customHeight="1" x14ac:dyDescent="0.2"/>
    <row r="75" spans="1:10" ht="6.6" customHeight="1" x14ac:dyDescent="0.2"/>
    <row r="76" spans="1:10" ht="23.45" customHeight="1" x14ac:dyDescent="0.2"/>
    <row r="77" spans="1:10" ht="3.6" customHeight="1" x14ac:dyDescent="0.2"/>
    <row r="83" ht="3.6" customHeight="1" x14ac:dyDescent="0.2"/>
    <row r="84" ht="14.45" customHeight="1" x14ac:dyDescent="0.2"/>
    <row r="87" ht="22.15" customHeight="1" x14ac:dyDescent="0.2"/>
    <row r="88" ht="4.9000000000000004" customHeight="1" x14ac:dyDescent="0.2"/>
    <row r="90" ht="11.45" customHeight="1" x14ac:dyDescent="0.2"/>
    <row r="91" ht="5.45" customHeight="1" x14ac:dyDescent="0.2"/>
    <row r="92" ht="11.45" customHeight="1" x14ac:dyDescent="0.2"/>
    <row r="93" ht="28.15" customHeight="1" x14ac:dyDescent="0.2"/>
    <row r="94" ht="5.45" customHeight="1" x14ac:dyDescent="0.2"/>
    <row r="95" ht="23.45" customHeight="1" x14ac:dyDescent="0.2"/>
    <row r="96" ht="6" customHeight="1" x14ac:dyDescent="0.2"/>
    <row r="100" ht="5.45" customHeight="1" x14ac:dyDescent="0.2"/>
    <row r="101" ht="18" customHeight="1" x14ac:dyDescent="0.2"/>
    <row r="102" ht="15" customHeight="1" x14ac:dyDescent="0.2"/>
    <row r="103" ht="5.45" customHeight="1" x14ac:dyDescent="0.2"/>
    <row r="104" ht="15" customHeight="1" x14ac:dyDescent="0.2"/>
    <row r="106" ht="5.45" customHeight="1" x14ac:dyDescent="0.2"/>
    <row r="107" ht="12" customHeight="1" x14ac:dyDescent="0.2"/>
    <row r="108" ht="10.15" customHeight="1" x14ac:dyDescent="0.2"/>
    <row r="109" ht="11.45" customHeight="1" x14ac:dyDescent="0.2"/>
    <row r="110" ht="18.600000000000001" customHeight="1" x14ac:dyDescent="0.2"/>
    <row r="118" ht="16.149999999999999" customHeight="1" x14ac:dyDescent="0.2"/>
    <row r="120" ht="15.6" customHeight="1" x14ac:dyDescent="0.2"/>
    <row r="121" ht="13.9" customHeight="1" x14ac:dyDescent="0.2"/>
    <row r="122" ht="13.9" customHeight="1" x14ac:dyDescent="0.2"/>
    <row r="123" ht="12" customHeight="1" x14ac:dyDescent="0.2"/>
    <row r="124" ht="6.6" customHeight="1" x14ac:dyDescent="0.2"/>
    <row r="125" ht="13.15" customHeight="1" x14ac:dyDescent="0.2"/>
    <row r="127" ht="13.9" customHeight="1" x14ac:dyDescent="0.2"/>
    <row r="128" ht="13.9" customHeight="1" x14ac:dyDescent="0.2"/>
    <row r="129" ht="13.9" customHeight="1" x14ac:dyDescent="0.2"/>
    <row r="130" ht="13.9" customHeight="1" x14ac:dyDescent="0.2"/>
    <row r="131" ht="2.4500000000000002" customHeight="1" x14ac:dyDescent="0.2"/>
    <row r="133" ht="3.6" customHeight="1" x14ac:dyDescent="0.2"/>
    <row r="134" hidden="1" x14ac:dyDescent="0.2"/>
  </sheetData>
  <mergeCells count="10">
    <mergeCell ref="B22:I22"/>
    <mergeCell ref="B23:J23"/>
    <mergeCell ref="B24:I24"/>
    <mergeCell ref="B25:I25"/>
    <mergeCell ref="B1:I1"/>
    <mergeCell ref="B2:I2"/>
    <mergeCell ref="H3:I3"/>
    <mergeCell ref="B4:E5"/>
    <mergeCell ref="F4:G4"/>
    <mergeCell ref="H4:I4"/>
  </mergeCells>
  <pageMargins left="0.7" right="0.7" top="0.75" bottom="0.75" header="0.3" footer="0.3"/>
  <pageSetup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showGridLines="0" topLeftCell="A24" zoomScaleNormal="100" workbookViewId="0">
      <selection activeCell="A43" sqref="A43"/>
    </sheetView>
  </sheetViews>
  <sheetFormatPr baseColWidth="10" defaultColWidth="11.5703125" defaultRowHeight="12.75" x14ac:dyDescent="0.2"/>
  <cols>
    <col min="1" max="1" width="1.7109375" style="304" customWidth="1"/>
    <col min="2" max="2" width="22.140625" style="304" customWidth="1"/>
    <col min="3" max="3" width="15.28515625" style="304" customWidth="1"/>
    <col min="4" max="4" width="16.28515625" style="304" customWidth="1"/>
    <col min="5" max="5" width="25" style="304" customWidth="1"/>
    <col min="6" max="6" width="20.5703125" style="304" customWidth="1"/>
    <col min="7" max="7" width="12.5703125" style="304" customWidth="1"/>
    <col min="8" max="8" width="16.140625" style="304" customWidth="1"/>
    <col min="9" max="9" width="1.28515625" style="304" customWidth="1"/>
    <col min="10" max="16384" width="11.5703125" style="304"/>
  </cols>
  <sheetData>
    <row r="1" spans="2:9" ht="15" x14ac:dyDescent="0.2">
      <c r="B1" s="907"/>
      <c r="C1" s="907"/>
      <c r="D1" s="907"/>
      <c r="E1" s="907"/>
      <c r="F1" s="907"/>
      <c r="G1" s="907"/>
      <c r="H1" s="907"/>
      <c r="I1" s="907"/>
    </row>
    <row r="2" spans="2:9" ht="15.6" customHeight="1" thickBot="1" x14ac:dyDescent="0.25">
      <c r="B2" s="908" t="s">
        <v>1412</v>
      </c>
      <c r="C2" s="908"/>
      <c r="D2" s="908"/>
      <c r="E2" s="908"/>
      <c r="F2" s="908"/>
      <c r="G2" s="908"/>
      <c r="H2" s="908"/>
      <c r="I2" s="908"/>
    </row>
    <row r="3" spans="2:9" ht="13.15" customHeight="1" x14ac:dyDescent="0.2">
      <c r="B3" s="909" t="s">
        <v>1413</v>
      </c>
      <c r="C3" s="912" t="s">
        <v>1414</v>
      </c>
      <c r="D3" s="912" t="s">
        <v>1415</v>
      </c>
      <c r="E3" s="912" t="s">
        <v>1416</v>
      </c>
      <c r="F3" s="912" t="s">
        <v>1417</v>
      </c>
      <c r="G3" s="912" t="s">
        <v>1418</v>
      </c>
      <c r="H3" s="912" t="s">
        <v>1419</v>
      </c>
      <c r="I3" s="729"/>
    </row>
    <row r="4" spans="2:9" ht="22.5" customHeight="1" x14ac:dyDescent="0.2">
      <c r="B4" s="910"/>
      <c r="C4" s="913"/>
      <c r="D4" s="913"/>
      <c r="E4" s="913"/>
      <c r="F4" s="913"/>
      <c r="G4" s="913"/>
      <c r="H4" s="913"/>
      <c r="I4" s="730"/>
    </row>
    <row r="5" spans="2:9" ht="15" customHeight="1" thickBot="1" x14ac:dyDescent="0.25">
      <c r="B5" s="911"/>
      <c r="C5" s="914"/>
      <c r="D5" s="914"/>
      <c r="E5" s="914"/>
      <c r="F5" s="914"/>
      <c r="G5" s="914"/>
      <c r="H5" s="914"/>
      <c r="I5" s="731"/>
    </row>
    <row r="6" spans="2:9" ht="19.5" customHeight="1" x14ac:dyDescent="0.2">
      <c r="B6" s="903" t="s">
        <v>1420</v>
      </c>
      <c r="C6" s="896" t="s">
        <v>1421</v>
      </c>
      <c r="D6" s="904" t="s">
        <v>1422</v>
      </c>
      <c r="E6" s="905" t="s">
        <v>1423</v>
      </c>
      <c r="F6" s="906">
        <v>4.4999999999999998E-2</v>
      </c>
      <c r="G6" s="900">
        <v>44317</v>
      </c>
      <c r="H6" s="900">
        <v>46142</v>
      </c>
      <c r="I6" s="732"/>
    </row>
    <row r="7" spans="2:9" ht="14.45" customHeight="1" x14ac:dyDescent="0.2">
      <c r="B7" s="903"/>
      <c r="C7" s="896"/>
      <c r="D7" s="904"/>
      <c r="E7" s="905"/>
      <c r="F7" s="906"/>
      <c r="G7" s="900"/>
      <c r="H7" s="900"/>
      <c r="I7" s="732"/>
    </row>
    <row r="8" spans="2:9" ht="20.100000000000001" customHeight="1" x14ac:dyDescent="0.2">
      <c r="B8" s="733"/>
      <c r="C8" s="901" t="s">
        <v>1424</v>
      </c>
      <c r="D8" s="734" t="s">
        <v>1425</v>
      </c>
      <c r="E8" s="735" t="s">
        <v>1426</v>
      </c>
      <c r="F8" s="736" t="s">
        <v>1427</v>
      </c>
      <c r="G8" s="737">
        <v>43433</v>
      </c>
      <c r="H8" s="737">
        <v>45257</v>
      </c>
      <c r="I8" s="738"/>
    </row>
    <row r="9" spans="2:9" ht="20.100000000000001" customHeight="1" x14ac:dyDescent="0.2">
      <c r="B9" s="902" t="s">
        <v>1428</v>
      </c>
      <c r="C9" s="896"/>
      <c r="D9" s="739" t="s">
        <v>1429</v>
      </c>
      <c r="E9" s="740" t="s">
        <v>1430</v>
      </c>
      <c r="F9" s="741" t="s">
        <v>1431</v>
      </c>
      <c r="G9" s="695">
        <v>43433</v>
      </c>
      <c r="H9" s="695">
        <v>45257</v>
      </c>
      <c r="I9" s="742"/>
    </row>
    <row r="10" spans="2:9" ht="20.100000000000001" customHeight="1" x14ac:dyDescent="0.2">
      <c r="B10" s="902"/>
      <c r="C10" s="896"/>
      <c r="D10" s="739" t="s">
        <v>1429</v>
      </c>
      <c r="E10" s="740" t="s">
        <v>1432</v>
      </c>
      <c r="F10" s="741" t="s">
        <v>1431</v>
      </c>
      <c r="G10" s="695">
        <v>43438</v>
      </c>
      <c r="H10" s="695">
        <v>45257</v>
      </c>
      <c r="I10" s="742"/>
    </row>
    <row r="11" spans="2:9" ht="20.100000000000001" customHeight="1" x14ac:dyDescent="0.2">
      <c r="B11" s="902" t="s">
        <v>1433</v>
      </c>
      <c r="C11" s="896"/>
      <c r="D11" s="739" t="s">
        <v>1429</v>
      </c>
      <c r="E11" s="740" t="s">
        <v>1434</v>
      </c>
      <c r="F11" s="741" t="s">
        <v>1431</v>
      </c>
      <c r="G11" s="695">
        <v>43438</v>
      </c>
      <c r="H11" s="695">
        <v>45257</v>
      </c>
      <c r="I11" s="742"/>
    </row>
    <row r="12" spans="2:9" ht="20.100000000000001" customHeight="1" x14ac:dyDescent="0.2">
      <c r="B12" s="902"/>
      <c r="C12" s="896"/>
      <c r="D12" s="739" t="s">
        <v>1435</v>
      </c>
      <c r="E12" s="740" t="s">
        <v>1434</v>
      </c>
      <c r="F12" s="741" t="s">
        <v>1436</v>
      </c>
      <c r="G12" s="695">
        <v>43451</v>
      </c>
      <c r="H12" s="695">
        <v>45275</v>
      </c>
      <c r="I12" s="742"/>
    </row>
    <row r="13" spans="2:9" ht="20.100000000000001" customHeight="1" x14ac:dyDescent="0.2">
      <c r="B13" s="902" t="s">
        <v>1437</v>
      </c>
      <c r="C13" s="896"/>
      <c r="D13" s="739" t="s">
        <v>1435</v>
      </c>
      <c r="E13" s="740" t="s">
        <v>1438</v>
      </c>
      <c r="F13" s="741" t="s">
        <v>1439</v>
      </c>
      <c r="G13" s="695">
        <v>43451</v>
      </c>
      <c r="H13" s="695">
        <v>45275</v>
      </c>
      <c r="I13" s="742"/>
    </row>
    <row r="14" spans="2:9" ht="20.100000000000001" customHeight="1" x14ac:dyDescent="0.2">
      <c r="B14" s="902"/>
      <c r="C14" s="896"/>
      <c r="D14" s="739" t="s">
        <v>1435</v>
      </c>
      <c r="E14" s="743" t="s">
        <v>1440</v>
      </c>
      <c r="F14" s="744" t="s">
        <v>1436</v>
      </c>
      <c r="G14" s="745">
        <v>43451</v>
      </c>
      <c r="H14" s="745">
        <v>45275</v>
      </c>
      <c r="I14" s="742"/>
    </row>
    <row r="15" spans="2:9" ht="20.100000000000001" customHeight="1" x14ac:dyDescent="0.2">
      <c r="B15" s="746"/>
      <c r="C15" s="896"/>
      <c r="D15" s="739" t="s">
        <v>1435</v>
      </c>
      <c r="E15" s="743" t="s">
        <v>1441</v>
      </c>
      <c r="F15" s="747" t="s">
        <v>1442</v>
      </c>
      <c r="G15" s="745">
        <v>43556</v>
      </c>
      <c r="H15" s="745">
        <v>45275</v>
      </c>
      <c r="I15" s="742"/>
    </row>
    <row r="16" spans="2:9" s="310" customFormat="1" ht="20.100000000000001" customHeight="1" x14ac:dyDescent="0.25">
      <c r="B16" s="892" t="s">
        <v>1443</v>
      </c>
      <c r="C16" s="895" t="s">
        <v>1424</v>
      </c>
      <c r="D16" s="748" t="s">
        <v>1422</v>
      </c>
      <c r="E16" s="749" t="s">
        <v>1444</v>
      </c>
      <c r="F16" s="750" t="s">
        <v>1445</v>
      </c>
      <c r="G16" s="751">
        <v>44014</v>
      </c>
      <c r="H16" s="751">
        <v>49431</v>
      </c>
      <c r="I16" s="752"/>
    </row>
    <row r="17" spans="2:9" s="310" customFormat="1" ht="20.100000000000001" customHeight="1" x14ac:dyDescent="0.25">
      <c r="B17" s="893"/>
      <c r="C17" s="896"/>
      <c r="D17" s="739" t="s">
        <v>1446</v>
      </c>
      <c r="E17" s="743" t="s">
        <v>1447</v>
      </c>
      <c r="F17" s="744" t="s">
        <v>1448</v>
      </c>
      <c r="G17" s="745">
        <v>44078</v>
      </c>
      <c r="H17" s="745">
        <v>49431</v>
      </c>
      <c r="I17" s="753"/>
    </row>
    <row r="18" spans="2:9" s="310" customFormat="1" ht="20.100000000000001" customHeight="1" x14ac:dyDescent="0.25">
      <c r="B18" s="893"/>
      <c r="C18" s="896"/>
      <c r="D18" s="739" t="s">
        <v>1422</v>
      </c>
      <c r="E18" s="743" t="s">
        <v>1449</v>
      </c>
      <c r="F18" s="744" t="s">
        <v>1450</v>
      </c>
      <c r="G18" s="745">
        <v>44134</v>
      </c>
      <c r="H18" s="745">
        <v>49431</v>
      </c>
      <c r="I18" s="753"/>
    </row>
    <row r="19" spans="2:9" s="310" customFormat="1" ht="20.100000000000001" customHeight="1" x14ac:dyDescent="0.25">
      <c r="B19" s="893"/>
      <c r="C19" s="896"/>
      <c r="D19" s="739" t="s">
        <v>1422</v>
      </c>
      <c r="E19" s="743" t="s">
        <v>1451</v>
      </c>
      <c r="F19" s="744" t="s">
        <v>1452</v>
      </c>
      <c r="G19" s="745">
        <v>44225</v>
      </c>
      <c r="H19" s="745">
        <v>49431</v>
      </c>
      <c r="I19" s="753"/>
    </row>
    <row r="20" spans="2:9" s="310" customFormat="1" ht="20.100000000000001" customHeight="1" x14ac:dyDescent="0.25">
      <c r="B20" s="893"/>
      <c r="C20" s="896"/>
      <c r="D20" s="739" t="s">
        <v>1422</v>
      </c>
      <c r="E20" s="743" t="s">
        <v>1453</v>
      </c>
      <c r="F20" s="744" t="s">
        <v>1454</v>
      </c>
      <c r="G20" s="745">
        <v>44307</v>
      </c>
      <c r="H20" s="745">
        <v>49431</v>
      </c>
      <c r="I20" s="753"/>
    </row>
    <row r="21" spans="2:9" s="310" customFormat="1" ht="20.100000000000001" customHeight="1" x14ac:dyDescent="0.25">
      <c r="B21" s="894"/>
      <c r="C21" s="897"/>
      <c r="D21" s="754" t="s">
        <v>1446</v>
      </c>
      <c r="E21" s="743" t="s">
        <v>1455</v>
      </c>
      <c r="F21" s="744" t="s">
        <v>1456</v>
      </c>
      <c r="G21" s="745">
        <v>44349</v>
      </c>
      <c r="H21" s="745">
        <v>49431</v>
      </c>
      <c r="I21" s="755"/>
    </row>
    <row r="22" spans="2:9" s="310" customFormat="1" ht="20.100000000000001" customHeight="1" x14ac:dyDescent="0.25">
      <c r="B22" s="892" t="s">
        <v>1457</v>
      </c>
      <c r="C22" s="895" t="s">
        <v>1424</v>
      </c>
      <c r="D22" s="748" t="s">
        <v>1446</v>
      </c>
      <c r="E22" s="749" t="s">
        <v>1458</v>
      </c>
      <c r="F22" s="750" t="s">
        <v>1459</v>
      </c>
      <c r="G22" s="751">
        <v>44078</v>
      </c>
      <c r="H22" s="751">
        <v>49404</v>
      </c>
      <c r="I22" s="752"/>
    </row>
    <row r="23" spans="2:9" s="310" customFormat="1" ht="20.100000000000001" customHeight="1" x14ac:dyDescent="0.25">
      <c r="B23" s="893"/>
      <c r="C23" s="896"/>
      <c r="D23" s="739" t="s">
        <v>1422</v>
      </c>
      <c r="E23" s="743" t="s">
        <v>1460</v>
      </c>
      <c r="F23" s="744" t="s">
        <v>1461</v>
      </c>
      <c r="G23" s="745">
        <v>44134</v>
      </c>
      <c r="H23" s="745">
        <v>49404</v>
      </c>
      <c r="I23" s="753"/>
    </row>
    <row r="24" spans="2:9" s="310" customFormat="1" ht="20.100000000000001" customHeight="1" x14ac:dyDescent="0.25">
      <c r="B24" s="893"/>
      <c r="C24" s="896"/>
      <c r="D24" s="739" t="s">
        <v>1422</v>
      </c>
      <c r="E24" s="743" t="s">
        <v>1462</v>
      </c>
      <c r="F24" s="744" t="s">
        <v>1463</v>
      </c>
      <c r="G24" s="745">
        <v>44225</v>
      </c>
      <c r="H24" s="745">
        <v>49404</v>
      </c>
      <c r="I24" s="753"/>
    </row>
    <row r="25" spans="2:9" s="310" customFormat="1" ht="20.100000000000001" customHeight="1" x14ac:dyDescent="0.25">
      <c r="B25" s="893"/>
      <c r="C25" s="896"/>
      <c r="D25" s="739" t="s">
        <v>1422</v>
      </c>
      <c r="E25" s="743" t="s">
        <v>1464</v>
      </c>
      <c r="F25" s="744" t="s">
        <v>1465</v>
      </c>
      <c r="G25" s="745">
        <v>44307</v>
      </c>
      <c r="H25" s="745">
        <v>49404</v>
      </c>
      <c r="I25" s="753"/>
    </row>
    <row r="26" spans="2:9" s="310" customFormat="1" ht="20.100000000000001" customHeight="1" x14ac:dyDescent="0.25">
      <c r="B26" s="893"/>
      <c r="C26" s="896"/>
      <c r="D26" s="739" t="s">
        <v>1446</v>
      </c>
      <c r="E26" s="743" t="s">
        <v>1466</v>
      </c>
      <c r="F26" s="744" t="s">
        <v>1467</v>
      </c>
      <c r="G26" s="745">
        <v>44349</v>
      </c>
      <c r="H26" s="745">
        <v>49404</v>
      </c>
      <c r="I26" s="753"/>
    </row>
    <row r="27" spans="2:9" s="310" customFormat="1" ht="20.100000000000001" customHeight="1" x14ac:dyDescent="0.25">
      <c r="B27" s="893"/>
      <c r="C27" s="896"/>
      <c r="D27" s="739" t="s">
        <v>1468</v>
      </c>
      <c r="E27" s="743" t="s">
        <v>1469</v>
      </c>
      <c r="F27" s="744" t="s">
        <v>1470</v>
      </c>
      <c r="G27" s="745">
        <v>44413</v>
      </c>
      <c r="H27" s="745">
        <v>49404</v>
      </c>
      <c r="I27" s="753"/>
    </row>
    <row r="28" spans="2:9" s="310" customFormat="1" ht="20.100000000000001" customHeight="1" x14ac:dyDescent="0.25">
      <c r="B28" s="894"/>
      <c r="C28" s="897"/>
      <c r="D28" s="739" t="s">
        <v>1446</v>
      </c>
      <c r="E28" s="743" t="s">
        <v>1471</v>
      </c>
      <c r="F28" s="756" t="s">
        <v>1472</v>
      </c>
      <c r="G28" s="745">
        <v>44539</v>
      </c>
      <c r="H28" s="745">
        <v>49404</v>
      </c>
      <c r="I28" s="753"/>
    </row>
    <row r="29" spans="2:9" s="310" customFormat="1" ht="20.100000000000001" customHeight="1" x14ac:dyDescent="0.25">
      <c r="B29" s="892" t="s">
        <v>1473</v>
      </c>
      <c r="C29" s="895" t="s">
        <v>1424</v>
      </c>
      <c r="D29" s="748" t="s">
        <v>1422</v>
      </c>
      <c r="E29" s="749" t="s">
        <v>1474</v>
      </c>
      <c r="F29" s="744" t="s">
        <v>1475</v>
      </c>
      <c r="G29" s="751">
        <v>44134</v>
      </c>
      <c r="H29" s="751">
        <v>49465</v>
      </c>
      <c r="I29" s="752"/>
    </row>
    <row r="30" spans="2:9" s="310" customFormat="1" ht="20.100000000000001" customHeight="1" x14ac:dyDescent="0.25">
      <c r="B30" s="893"/>
      <c r="C30" s="896"/>
      <c r="D30" s="739" t="s">
        <v>1422</v>
      </c>
      <c r="E30" s="743" t="s">
        <v>1476</v>
      </c>
      <c r="F30" s="744" t="s">
        <v>1477</v>
      </c>
      <c r="G30" s="745">
        <v>44225</v>
      </c>
      <c r="H30" s="745">
        <v>49465</v>
      </c>
      <c r="I30" s="753"/>
    </row>
    <row r="31" spans="2:9" s="310" customFormat="1" ht="20.100000000000001" customHeight="1" x14ac:dyDescent="0.25">
      <c r="B31" s="893"/>
      <c r="C31" s="896"/>
      <c r="D31" s="739" t="s">
        <v>1422</v>
      </c>
      <c r="E31" s="743" t="s">
        <v>1478</v>
      </c>
      <c r="F31" s="744" t="s">
        <v>1479</v>
      </c>
      <c r="G31" s="745">
        <v>44307</v>
      </c>
      <c r="H31" s="745">
        <v>49465</v>
      </c>
      <c r="I31" s="753"/>
    </row>
    <row r="32" spans="2:9" s="310" customFormat="1" ht="20.100000000000001" customHeight="1" x14ac:dyDescent="0.25">
      <c r="B32" s="893"/>
      <c r="C32" s="896"/>
      <c r="D32" s="739" t="s">
        <v>1446</v>
      </c>
      <c r="E32" s="743" t="s">
        <v>1480</v>
      </c>
      <c r="F32" s="744" t="s">
        <v>1481</v>
      </c>
      <c r="G32" s="745">
        <v>44349</v>
      </c>
      <c r="H32" s="745">
        <v>49465</v>
      </c>
      <c r="I32" s="753"/>
    </row>
    <row r="33" spans="2:9" s="310" customFormat="1" ht="20.100000000000001" customHeight="1" x14ac:dyDescent="0.25">
      <c r="B33" s="893"/>
      <c r="C33" s="896"/>
      <c r="D33" s="739" t="s">
        <v>1468</v>
      </c>
      <c r="E33" s="743" t="s">
        <v>1482</v>
      </c>
      <c r="F33" s="744" t="s">
        <v>1483</v>
      </c>
      <c r="G33" s="745">
        <v>44413</v>
      </c>
      <c r="H33" s="745">
        <v>49465</v>
      </c>
      <c r="I33" s="753"/>
    </row>
    <row r="34" spans="2:9" s="310" customFormat="1" ht="20.100000000000001" customHeight="1" x14ac:dyDescent="0.25">
      <c r="B34" s="893"/>
      <c r="C34" s="896"/>
      <c r="D34" s="739" t="s">
        <v>1446</v>
      </c>
      <c r="E34" s="743" t="s">
        <v>1484</v>
      </c>
      <c r="F34" s="744" t="s">
        <v>1485</v>
      </c>
      <c r="G34" s="745">
        <v>44539</v>
      </c>
      <c r="H34" s="745">
        <v>49465</v>
      </c>
      <c r="I34" s="753"/>
    </row>
    <row r="35" spans="2:9" s="310" customFormat="1" ht="9.75" customHeight="1" x14ac:dyDescent="0.25">
      <c r="B35" s="898"/>
      <c r="C35" s="899"/>
      <c r="D35" s="757"/>
      <c r="E35" s="758"/>
      <c r="F35" s="759"/>
      <c r="G35" s="760"/>
      <c r="H35" s="760"/>
      <c r="I35" s="761"/>
    </row>
    <row r="36" spans="2:9" ht="18.95" customHeight="1" x14ac:dyDescent="0.2">
      <c r="B36" s="739"/>
      <c r="C36" s="762"/>
      <c r="D36" s="739"/>
      <c r="E36" s="740"/>
      <c r="F36" s="763"/>
      <c r="G36" s="695"/>
      <c r="H36" s="695"/>
      <c r="I36" s="695"/>
    </row>
  </sheetData>
  <mergeCells count="26">
    <mergeCell ref="G6:G7"/>
    <mergeCell ref="B1:I1"/>
    <mergeCell ref="B2:I2"/>
    <mergeCell ref="B3:B5"/>
    <mergeCell ref="C3:C5"/>
    <mergeCell ref="D3:D5"/>
    <mergeCell ref="E3:E5"/>
    <mergeCell ref="F3:F5"/>
    <mergeCell ref="G3:G5"/>
    <mergeCell ref="H3:H5"/>
    <mergeCell ref="B22:B28"/>
    <mergeCell ref="C22:C28"/>
    <mergeCell ref="B29:B35"/>
    <mergeCell ref="C29:C35"/>
    <mergeCell ref="H6:H7"/>
    <mergeCell ref="C8:C15"/>
    <mergeCell ref="B9:B10"/>
    <mergeCell ref="B11:B12"/>
    <mergeCell ref="B13:B14"/>
    <mergeCell ref="B16:B21"/>
    <mergeCell ref="C16:C21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showGridLines="0" topLeftCell="A19" zoomScale="90" zoomScaleNormal="90" workbookViewId="0">
      <selection activeCell="D40" sqref="D40"/>
    </sheetView>
  </sheetViews>
  <sheetFormatPr baseColWidth="10" defaultColWidth="11.5703125" defaultRowHeight="15.75" x14ac:dyDescent="0.25"/>
  <cols>
    <col min="1" max="1" width="2.85546875" style="619" customWidth="1"/>
    <col min="2" max="2" width="3.28515625" style="619" customWidth="1"/>
    <col min="3" max="3" width="7.7109375" style="727" hidden="1" customWidth="1"/>
    <col min="4" max="4" width="28.7109375" style="727" customWidth="1"/>
    <col min="5" max="5" width="18.85546875" style="727" customWidth="1"/>
    <col min="6" max="6" width="14.7109375" style="727" customWidth="1"/>
    <col min="7" max="7" width="8.28515625" style="727" customWidth="1"/>
    <col min="8" max="8" width="13.5703125" style="727" customWidth="1"/>
    <col min="9" max="9" width="8.28515625" style="727" customWidth="1"/>
    <col min="10" max="10" width="14.140625" style="727" customWidth="1"/>
    <col min="11" max="11" width="1.28515625" style="619" customWidth="1"/>
    <col min="12" max="12" width="18.85546875" style="619" customWidth="1"/>
    <col min="13" max="13" width="0.7109375" style="619" customWidth="1"/>
    <col min="14" max="14" width="10.28515625" style="721" customWidth="1"/>
    <col min="15" max="15" width="1" style="619" customWidth="1"/>
    <col min="16" max="16" width="19.7109375" style="727" bestFit="1" customWidth="1"/>
    <col min="17" max="17" width="0.85546875" style="727" customWidth="1"/>
    <col min="18" max="18" width="8.85546875" style="727" customWidth="1"/>
    <col min="19" max="19" width="0.85546875" style="619" customWidth="1"/>
    <col min="20" max="20" width="22" style="619" bestFit="1" customWidth="1"/>
    <col min="21" max="21" width="14.140625" style="619" bestFit="1" customWidth="1"/>
    <col min="22" max="16384" width="11.5703125" style="619"/>
  </cols>
  <sheetData>
    <row r="2" spans="2:21" ht="22.15" customHeight="1" x14ac:dyDescent="0.25">
      <c r="B2" s="920" t="s">
        <v>1357</v>
      </c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</row>
    <row r="3" spans="2:21" ht="16.5" thickBot="1" x14ac:dyDescent="0.3">
      <c r="B3" s="921" t="s">
        <v>1358</v>
      </c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</row>
    <row r="4" spans="2:21" ht="3.6" customHeight="1" x14ac:dyDescent="0.25">
      <c r="B4" s="620"/>
      <c r="C4" s="621"/>
      <c r="D4" s="621"/>
      <c r="E4" s="621"/>
      <c r="F4" s="621"/>
      <c r="G4" s="621"/>
      <c r="H4" s="621"/>
      <c r="I4" s="621"/>
      <c r="J4" s="621"/>
      <c r="L4" s="621"/>
      <c r="M4" s="622"/>
      <c r="N4" s="623"/>
      <c r="P4" s="621"/>
      <c r="Q4" s="622"/>
      <c r="R4" s="624"/>
    </row>
    <row r="5" spans="2:21" ht="38.450000000000003" customHeight="1" x14ac:dyDescent="0.25">
      <c r="B5" s="625"/>
      <c r="C5" s="626" t="s">
        <v>1359</v>
      </c>
      <c r="D5" s="627" t="s">
        <v>1360</v>
      </c>
      <c r="E5" s="627" t="s">
        <v>1361</v>
      </c>
      <c r="F5" s="627" t="s">
        <v>1362</v>
      </c>
      <c r="G5" s="627" t="s">
        <v>1363</v>
      </c>
      <c r="H5" s="627" t="s">
        <v>1364</v>
      </c>
      <c r="I5" s="627" t="s">
        <v>1365</v>
      </c>
      <c r="J5" s="627" t="s">
        <v>1366</v>
      </c>
      <c r="L5" s="627" t="s">
        <v>1367</v>
      </c>
      <c r="M5" s="627"/>
      <c r="N5" s="628" t="s">
        <v>1368</v>
      </c>
      <c r="P5" s="627" t="s">
        <v>1369</v>
      </c>
      <c r="Q5" s="627"/>
      <c r="R5" s="629" t="s">
        <v>1368</v>
      </c>
    </row>
    <row r="6" spans="2:21" ht="2.4500000000000002" customHeight="1" x14ac:dyDescent="0.25">
      <c r="B6" s="630"/>
      <c r="C6" s="631"/>
      <c r="D6" s="632"/>
      <c r="E6" s="632"/>
      <c r="F6" s="632"/>
      <c r="G6" s="632"/>
      <c r="H6" s="632"/>
      <c r="I6" s="632"/>
      <c r="J6" s="633"/>
      <c r="L6" s="632"/>
      <c r="M6" s="634"/>
      <c r="N6" s="635"/>
      <c r="P6" s="632"/>
      <c r="Q6" s="634"/>
      <c r="R6" s="636"/>
    </row>
    <row r="7" spans="2:21" s="648" customFormat="1" ht="23.45" customHeight="1" x14ac:dyDescent="0.25">
      <c r="B7" s="637" t="s">
        <v>1370</v>
      </c>
      <c r="C7" s="638"/>
      <c r="D7" s="638"/>
      <c r="E7" s="639"/>
      <c r="F7" s="640"/>
      <c r="G7" s="640"/>
      <c r="H7" s="640"/>
      <c r="I7" s="640"/>
      <c r="J7" s="640"/>
      <c r="K7" s="641"/>
      <c r="L7" s="642">
        <v>240000000</v>
      </c>
      <c r="M7" s="643"/>
      <c r="N7" s="644">
        <v>1.54</v>
      </c>
      <c r="O7" s="645"/>
      <c r="P7" s="646">
        <v>300000000</v>
      </c>
      <c r="Q7" s="642"/>
      <c r="R7" s="647">
        <v>1.84</v>
      </c>
    </row>
    <row r="8" spans="2:21" ht="17.45" customHeight="1" x14ac:dyDescent="0.25">
      <c r="B8" s="649" t="s">
        <v>1371</v>
      </c>
      <c r="C8" s="650"/>
      <c r="D8" s="323"/>
      <c r="E8" s="651"/>
      <c r="F8" s="652"/>
      <c r="G8" s="652"/>
      <c r="H8" s="653"/>
      <c r="I8" s="652"/>
      <c r="J8" s="653"/>
      <c r="K8" s="654"/>
      <c r="L8" s="655"/>
      <c r="M8" s="656"/>
      <c r="N8" s="657"/>
      <c r="O8" s="658"/>
      <c r="P8" s="651"/>
      <c r="Q8" s="651"/>
      <c r="R8" s="659"/>
    </row>
    <row r="9" spans="2:21" ht="17.45" customHeight="1" x14ac:dyDescent="0.25">
      <c r="B9" s="649"/>
      <c r="C9" s="650"/>
      <c r="D9" s="323" t="s">
        <v>1372</v>
      </c>
      <c r="E9" s="651">
        <v>240000000</v>
      </c>
      <c r="F9" s="652" t="s">
        <v>1373</v>
      </c>
      <c r="G9" s="652">
        <v>0.99</v>
      </c>
      <c r="H9" s="653">
        <v>44174</v>
      </c>
      <c r="I9" s="652">
        <v>12</v>
      </c>
      <c r="J9" s="653">
        <v>44538</v>
      </c>
      <c r="K9" s="654"/>
      <c r="L9" s="651">
        <v>240000000</v>
      </c>
      <c r="M9" s="656"/>
      <c r="N9" s="657">
        <v>1.54</v>
      </c>
      <c r="O9" s="658"/>
      <c r="P9" s="651"/>
      <c r="Q9" s="651"/>
      <c r="R9" s="659">
        <v>0</v>
      </c>
    </row>
    <row r="10" spans="2:21" ht="17.45" customHeight="1" x14ac:dyDescent="0.25">
      <c r="B10" s="649"/>
      <c r="C10" s="650"/>
      <c r="D10" s="323" t="s">
        <v>1374</v>
      </c>
      <c r="E10" s="651">
        <v>400000000</v>
      </c>
      <c r="F10" s="652" t="s">
        <v>1373</v>
      </c>
      <c r="G10" s="652">
        <v>0.44</v>
      </c>
      <c r="H10" s="653">
        <v>44525</v>
      </c>
      <c r="I10" s="652">
        <v>7</v>
      </c>
      <c r="J10" s="653">
        <v>44771</v>
      </c>
      <c r="K10" s="654"/>
      <c r="L10" s="660"/>
      <c r="M10" s="656"/>
      <c r="N10" s="657">
        <v>0</v>
      </c>
      <c r="O10" s="658"/>
      <c r="P10" s="661">
        <v>0</v>
      </c>
      <c r="Q10" s="651"/>
      <c r="R10" s="659">
        <v>0</v>
      </c>
    </row>
    <row r="11" spans="2:21" ht="17.45" customHeight="1" x14ac:dyDescent="0.25">
      <c r="B11" s="649"/>
      <c r="C11" s="650"/>
      <c r="D11" s="323" t="s">
        <v>1375</v>
      </c>
      <c r="E11" s="651">
        <v>230000000</v>
      </c>
      <c r="F11" s="652" t="s">
        <v>1373</v>
      </c>
      <c r="G11" s="652">
        <v>0.47</v>
      </c>
      <c r="H11" s="653">
        <v>44525</v>
      </c>
      <c r="I11" s="652">
        <v>7</v>
      </c>
      <c r="J11" s="653">
        <v>44771</v>
      </c>
      <c r="K11" s="654"/>
      <c r="L11" s="651"/>
      <c r="M11" s="656"/>
      <c r="N11" s="657">
        <v>0</v>
      </c>
      <c r="O11" s="658"/>
      <c r="P11" s="661">
        <v>0</v>
      </c>
      <c r="Q11" s="651"/>
      <c r="R11" s="659">
        <v>0</v>
      </c>
    </row>
    <row r="12" spans="2:21" ht="18.75" customHeight="1" x14ac:dyDescent="0.25">
      <c r="B12" s="662"/>
      <c r="C12" s="663"/>
      <c r="D12" s="664" t="s">
        <v>1376</v>
      </c>
      <c r="E12" s="665">
        <v>300000000</v>
      </c>
      <c r="F12" s="666" t="s">
        <v>1373</v>
      </c>
      <c r="G12" s="667">
        <v>0.55000000000000004</v>
      </c>
      <c r="H12" s="668">
        <v>44552</v>
      </c>
      <c r="I12" s="666">
        <v>6</v>
      </c>
      <c r="J12" s="653">
        <v>44771</v>
      </c>
      <c r="K12" s="669"/>
      <c r="L12" s="665"/>
      <c r="M12" s="670"/>
      <c r="N12" s="671">
        <v>0</v>
      </c>
      <c r="O12" s="672"/>
      <c r="P12" s="673">
        <v>300000000</v>
      </c>
      <c r="Q12" s="665"/>
      <c r="R12" s="674">
        <v>1.84</v>
      </c>
    </row>
    <row r="13" spans="2:21" s="648" customFormat="1" ht="23.45" customHeight="1" x14ac:dyDescent="0.25">
      <c r="B13" s="637" t="s">
        <v>1377</v>
      </c>
      <c r="C13" s="638"/>
      <c r="D13" s="638"/>
      <c r="E13" s="675"/>
      <c r="F13" s="640"/>
      <c r="G13" s="640"/>
      <c r="H13" s="640"/>
      <c r="I13" s="640"/>
      <c r="J13" s="640"/>
      <c r="K13" s="641"/>
      <c r="L13" s="676">
        <v>13840137048</v>
      </c>
      <c r="M13" s="643"/>
      <c r="N13" s="644">
        <v>88.64</v>
      </c>
      <c r="O13" s="645"/>
      <c r="P13" s="676">
        <v>14487814650</v>
      </c>
      <c r="Q13" s="642"/>
      <c r="R13" s="647">
        <v>88.76</v>
      </c>
      <c r="T13" s="677"/>
      <c r="U13" s="677"/>
    </row>
    <row r="14" spans="2:21" ht="13.9" customHeight="1" x14ac:dyDescent="0.25">
      <c r="B14" s="649" t="s">
        <v>1371</v>
      </c>
      <c r="C14" s="663"/>
      <c r="D14" s="678"/>
      <c r="E14" s="679"/>
      <c r="F14" s="680"/>
      <c r="G14" s="681"/>
      <c r="H14" s="682"/>
      <c r="I14" s="683"/>
      <c r="J14" s="682"/>
      <c r="K14" s="654"/>
      <c r="L14" s="684"/>
      <c r="M14" s="685"/>
      <c r="N14" s="686"/>
      <c r="O14" s="658"/>
      <c r="P14" s="687"/>
      <c r="Q14" s="679"/>
      <c r="R14" s="688"/>
    </row>
    <row r="15" spans="2:21" ht="18.399999999999999" customHeight="1" x14ac:dyDescent="0.25">
      <c r="B15" s="662"/>
      <c r="C15" s="663" t="s">
        <v>1378</v>
      </c>
      <c r="D15" s="664" t="s">
        <v>1379</v>
      </c>
      <c r="E15" s="665">
        <v>752805612</v>
      </c>
      <c r="F15" s="689" t="s">
        <v>1380</v>
      </c>
      <c r="G15" s="666">
        <v>0.84</v>
      </c>
      <c r="H15" s="668">
        <v>41865</v>
      </c>
      <c r="I15" s="666">
        <v>170</v>
      </c>
      <c r="J15" s="668">
        <v>48014</v>
      </c>
      <c r="K15" s="669"/>
      <c r="L15" s="673">
        <v>249951663</v>
      </c>
      <c r="M15" s="670"/>
      <c r="N15" s="671">
        <v>1.6</v>
      </c>
      <c r="O15" s="672"/>
      <c r="P15" s="665">
        <v>243558648</v>
      </c>
      <c r="Q15" s="665"/>
      <c r="R15" s="674">
        <v>1.49</v>
      </c>
      <c r="T15" s="690"/>
      <c r="U15" s="690"/>
    </row>
    <row r="16" spans="2:21" ht="18.399999999999999" customHeight="1" x14ac:dyDescent="0.25">
      <c r="B16" s="662"/>
      <c r="C16" s="663"/>
      <c r="D16" s="664" t="s">
        <v>1381</v>
      </c>
      <c r="E16" s="665">
        <v>5000000000</v>
      </c>
      <c r="F16" s="691" t="s">
        <v>1373</v>
      </c>
      <c r="G16" s="667">
        <v>0.3</v>
      </c>
      <c r="H16" s="668">
        <v>43868</v>
      </c>
      <c r="I16" s="666">
        <v>240</v>
      </c>
      <c r="J16" s="668">
        <v>51256</v>
      </c>
      <c r="K16" s="669"/>
      <c r="L16" s="673">
        <v>4630666467</v>
      </c>
      <c r="M16" s="670"/>
      <c r="N16" s="671">
        <v>29.66</v>
      </c>
      <c r="O16" s="672"/>
      <c r="P16" s="665">
        <v>4588716207</v>
      </c>
      <c r="Q16" s="665"/>
      <c r="R16" s="674">
        <v>28.11</v>
      </c>
      <c r="T16" s="692"/>
      <c r="U16" s="692"/>
    </row>
    <row r="17" spans="2:22" ht="18.399999999999999" customHeight="1" x14ac:dyDescent="0.25">
      <c r="B17" s="662"/>
      <c r="C17" s="663"/>
      <c r="D17" s="664" t="s">
        <v>1382</v>
      </c>
      <c r="E17" s="665">
        <v>3018255494</v>
      </c>
      <c r="F17" s="691" t="s">
        <v>1373</v>
      </c>
      <c r="G17" s="666">
        <v>0.32</v>
      </c>
      <c r="H17" s="668">
        <v>43868</v>
      </c>
      <c r="I17" s="666">
        <v>240</v>
      </c>
      <c r="J17" s="668">
        <v>51256</v>
      </c>
      <c r="K17" s="669"/>
      <c r="L17" s="673">
        <v>2982201678</v>
      </c>
      <c r="M17" s="670"/>
      <c r="N17" s="671">
        <v>19.100000000000001</v>
      </c>
      <c r="O17" s="672"/>
      <c r="P17" s="665">
        <v>2955185235</v>
      </c>
      <c r="Q17" s="665"/>
      <c r="R17" s="674">
        <v>18.11</v>
      </c>
      <c r="T17" s="665"/>
      <c r="U17" s="692"/>
    </row>
    <row r="18" spans="2:22" ht="18.399999999999999" customHeight="1" x14ac:dyDescent="0.25">
      <c r="B18" s="662"/>
      <c r="C18" s="663"/>
      <c r="D18" s="664" t="s">
        <v>1383</v>
      </c>
      <c r="E18" s="665">
        <v>1000000000</v>
      </c>
      <c r="F18" s="691" t="s">
        <v>1373</v>
      </c>
      <c r="G18" s="666">
        <v>0.28999999999999998</v>
      </c>
      <c r="H18" s="668">
        <v>43868</v>
      </c>
      <c r="I18" s="666">
        <v>180</v>
      </c>
      <c r="J18" s="668">
        <v>49431</v>
      </c>
      <c r="K18" s="669"/>
      <c r="L18" s="673">
        <v>824810393</v>
      </c>
      <c r="M18" s="670"/>
      <c r="N18" s="671">
        <v>5.28</v>
      </c>
      <c r="O18" s="672"/>
      <c r="P18" s="665">
        <v>949832889</v>
      </c>
      <c r="Q18" s="665"/>
      <c r="R18" s="674">
        <v>5.82</v>
      </c>
      <c r="T18" s="692"/>
      <c r="U18" s="692"/>
    </row>
    <row r="19" spans="2:22" ht="18.399999999999999" customHeight="1" x14ac:dyDescent="0.25">
      <c r="B19" s="662"/>
      <c r="C19" s="663"/>
      <c r="D19" s="664" t="s">
        <v>1384</v>
      </c>
      <c r="E19" s="665">
        <v>362914800</v>
      </c>
      <c r="F19" s="691" t="s">
        <v>1373</v>
      </c>
      <c r="G19" s="667">
        <v>0.4</v>
      </c>
      <c r="H19" s="668">
        <v>43868</v>
      </c>
      <c r="I19" s="666">
        <v>180</v>
      </c>
      <c r="J19" s="668">
        <v>49404</v>
      </c>
      <c r="K19" s="669"/>
      <c r="L19" s="673">
        <v>67487887</v>
      </c>
      <c r="M19" s="670"/>
      <c r="N19" s="671">
        <v>0.43</v>
      </c>
      <c r="O19" s="672"/>
      <c r="P19" s="665">
        <v>282608267</v>
      </c>
      <c r="Q19" s="665"/>
      <c r="R19" s="674">
        <v>1.73</v>
      </c>
      <c r="T19" s="692"/>
      <c r="U19" s="692"/>
    </row>
    <row r="20" spans="2:22" ht="18.399999999999999" customHeight="1" x14ac:dyDescent="0.25">
      <c r="B20" s="662"/>
      <c r="C20" s="663"/>
      <c r="D20" s="664" t="s">
        <v>1385</v>
      </c>
      <c r="E20" s="665">
        <v>137085200</v>
      </c>
      <c r="F20" s="691" t="s">
        <v>1373</v>
      </c>
      <c r="G20" s="666">
        <v>0.34</v>
      </c>
      <c r="H20" s="668">
        <v>43868</v>
      </c>
      <c r="I20" s="666">
        <v>240</v>
      </c>
      <c r="J20" s="668">
        <v>51256</v>
      </c>
      <c r="K20" s="669"/>
      <c r="L20" s="673">
        <v>113813792</v>
      </c>
      <c r="M20" s="670"/>
      <c r="N20" s="671">
        <v>0.73</v>
      </c>
      <c r="O20" s="672"/>
      <c r="P20" s="665">
        <v>134579147</v>
      </c>
      <c r="Q20" s="665"/>
      <c r="R20" s="674">
        <v>0.82</v>
      </c>
      <c r="T20" s="665"/>
      <c r="U20" s="665"/>
      <c r="V20" s="665"/>
    </row>
    <row r="21" spans="2:22" ht="18.399999999999999" customHeight="1" x14ac:dyDescent="0.25">
      <c r="B21" s="662"/>
      <c r="C21" s="663"/>
      <c r="D21" s="664" t="s">
        <v>1386</v>
      </c>
      <c r="E21" s="665">
        <v>4792200326</v>
      </c>
      <c r="F21" s="691" t="s">
        <v>1373</v>
      </c>
      <c r="G21" s="667">
        <v>0.4</v>
      </c>
      <c r="H21" s="668">
        <v>43902</v>
      </c>
      <c r="I21" s="666">
        <v>288</v>
      </c>
      <c r="J21" s="668">
        <v>52750</v>
      </c>
      <c r="K21" s="669"/>
      <c r="L21" s="673">
        <v>4767331165</v>
      </c>
      <c r="M21" s="670"/>
      <c r="N21" s="671">
        <v>30.53</v>
      </c>
      <c r="O21" s="672"/>
      <c r="P21" s="665">
        <v>4744962719</v>
      </c>
      <c r="Q21" s="665"/>
      <c r="R21" s="674">
        <v>29.07</v>
      </c>
      <c r="T21" s="665"/>
      <c r="U21" s="692"/>
    </row>
    <row r="22" spans="2:22" ht="18" customHeight="1" x14ac:dyDescent="0.25">
      <c r="B22" s="662"/>
      <c r="C22" s="663" t="s">
        <v>1378</v>
      </c>
      <c r="D22" s="664" t="s">
        <v>1387</v>
      </c>
      <c r="E22" s="665">
        <v>2000000000</v>
      </c>
      <c r="F22" s="691" t="s">
        <v>1373</v>
      </c>
      <c r="G22" s="666">
        <v>0.35</v>
      </c>
      <c r="H22" s="668">
        <v>43902</v>
      </c>
      <c r="I22" s="666">
        <v>180</v>
      </c>
      <c r="J22" s="693">
        <v>49465</v>
      </c>
      <c r="K22" s="669"/>
      <c r="L22" s="673">
        <v>203874002</v>
      </c>
      <c r="M22" s="670"/>
      <c r="N22" s="671">
        <v>1.31</v>
      </c>
      <c r="O22" s="672"/>
      <c r="P22" s="665">
        <v>588371539</v>
      </c>
      <c r="Q22" s="665"/>
      <c r="R22" s="674">
        <v>3.6</v>
      </c>
    </row>
    <row r="23" spans="2:22" ht="10.15" customHeight="1" x14ac:dyDescent="0.25">
      <c r="B23" s="662"/>
      <c r="C23" s="663"/>
      <c r="D23" s="678"/>
      <c r="E23" s="685"/>
      <c r="F23" s="694"/>
      <c r="G23" s="683"/>
      <c r="H23" s="682"/>
      <c r="I23" s="683"/>
      <c r="J23" s="695"/>
      <c r="K23" s="654"/>
      <c r="L23" s="696"/>
      <c r="M23" s="685"/>
      <c r="N23" s="686"/>
      <c r="O23" s="658"/>
      <c r="P23" s="665"/>
      <c r="Q23" s="679"/>
      <c r="R23" s="688"/>
    </row>
    <row r="24" spans="2:22" s="648" customFormat="1" ht="23.25" customHeight="1" x14ac:dyDescent="0.25">
      <c r="B24" s="697" t="s">
        <v>1388</v>
      </c>
      <c r="C24" s="698"/>
      <c r="D24" s="922" t="s">
        <v>1389</v>
      </c>
      <c r="E24" s="922"/>
      <c r="F24" s="922"/>
      <c r="G24" s="922"/>
      <c r="H24" s="640"/>
      <c r="I24" s="640"/>
      <c r="J24" s="640"/>
      <c r="K24" s="641"/>
      <c r="L24" s="676">
        <v>1534235126</v>
      </c>
      <c r="M24" s="643"/>
      <c r="N24" s="644">
        <v>9.83</v>
      </c>
      <c r="O24" s="645"/>
      <c r="P24" s="676">
        <v>1534235126</v>
      </c>
      <c r="Q24" s="642"/>
      <c r="R24" s="647">
        <v>9.4</v>
      </c>
      <c r="U24" s="665"/>
    </row>
    <row r="25" spans="2:22" ht="17.25" customHeight="1" x14ac:dyDescent="0.25">
      <c r="B25" s="699" t="s">
        <v>1390</v>
      </c>
      <c r="C25" s="663"/>
      <c r="D25" s="678"/>
      <c r="E25" s="685"/>
      <c r="F25" s="683"/>
      <c r="G25" s="683"/>
      <c r="H25" s="682"/>
      <c r="I25" s="683"/>
      <c r="J25" s="682"/>
      <c r="K25" s="654"/>
      <c r="L25" s="679"/>
      <c r="M25" s="685"/>
      <c r="N25" s="686"/>
      <c r="O25" s="658"/>
      <c r="P25" s="665"/>
      <c r="Q25" s="679"/>
      <c r="R25" s="688"/>
    </row>
    <row r="26" spans="2:22" ht="19.149999999999999" customHeight="1" x14ac:dyDescent="0.25">
      <c r="B26" s="700"/>
      <c r="C26" s="663" t="s">
        <v>1391</v>
      </c>
      <c r="D26" s="664" t="s">
        <v>1392</v>
      </c>
      <c r="E26" s="665">
        <v>405456000</v>
      </c>
      <c r="F26" s="666" t="s">
        <v>1393</v>
      </c>
      <c r="G26" s="666">
        <v>1.08</v>
      </c>
      <c r="H26" s="668">
        <v>42146</v>
      </c>
      <c r="I26" s="666">
        <v>240</v>
      </c>
      <c r="J26" s="668">
        <v>49608</v>
      </c>
      <c r="K26" s="669"/>
      <c r="L26" s="665">
        <v>398859429</v>
      </c>
      <c r="M26" s="670"/>
      <c r="N26" s="671">
        <v>2.5499999999999998</v>
      </c>
      <c r="O26" s="672"/>
      <c r="P26" s="665">
        <v>398859429</v>
      </c>
      <c r="Q26" s="665"/>
      <c r="R26" s="674">
        <v>2.44</v>
      </c>
      <c r="T26" s="665"/>
      <c r="U26" s="665"/>
    </row>
    <row r="27" spans="2:22" s="706" customFormat="1" ht="14.25" customHeight="1" x14ac:dyDescent="0.25">
      <c r="B27" s="700"/>
      <c r="C27" s="701" t="s">
        <v>1391</v>
      </c>
      <c r="D27" s="664" t="s">
        <v>1394</v>
      </c>
      <c r="E27" s="665">
        <v>1200000000</v>
      </c>
      <c r="F27" s="702" t="s">
        <v>1395</v>
      </c>
      <c r="G27" s="666">
        <v>0.74</v>
      </c>
      <c r="H27" s="668">
        <v>43084</v>
      </c>
      <c r="I27" s="666">
        <v>240</v>
      </c>
      <c r="J27" s="668">
        <v>50506</v>
      </c>
      <c r="K27" s="703"/>
      <c r="L27" s="665">
        <v>1135375697</v>
      </c>
      <c r="M27" s="670"/>
      <c r="N27" s="671">
        <v>7.27</v>
      </c>
      <c r="O27" s="704"/>
      <c r="P27" s="665">
        <v>1135375697</v>
      </c>
      <c r="Q27" s="705"/>
      <c r="R27" s="674">
        <v>6.96</v>
      </c>
    </row>
    <row r="28" spans="2:22" ht="7.9" customHeight="1" x14ac:dyDescent="0.25">
      <c r="B28" s="700"/>
      <c r="C28" s="663"/>
      <c r="D28" s="678"/>
      <c r="E28" s="685"/>
      <c r="F28" s="683"/>
      <c r="G28" s="683"/>
      <c r="H28" s="682"/>
      <c r="I28" s="683"/>
      <c r="J28" s="682"/>
      <c r="K28" s="654"/>
      <c r="L28" s="679"/>
      <c r="M28" s="685"/>
      <c r="N28" s="686"/>
      <c r="O28" s="658"/>
      <c r="P28" s="665"/>
      <c r="Q28" s="679"/>
      <c r="R28" s="688"/>
    </row>
    <row r="29" spans="2:22" s="648" customFormat="1" ht="23.45" customHeight="1" thickBot="1" x14ac:dyDescent="0.25">
      <c r="B29" s="707"/>
      <c r="C29" s="708"/>
      <c r="D29" s="709" t="s">
        <v>1396</v>
      </c>
      <c r="E29" s="710"/>
      <c r="F29" s="711"/>
      <c r="G29" s="711"/>
      <c r="H29" s="711"/>
      <c r="I29" s="711"/>
      <c r="J29" s="711"/>
      <c r="K29" s="712"/>
      <c r="L29" s="713">
        <v>15614372174</v>
      </c>
      <c r="M29" s="714"/>
      <c r="N29" s="715">
        <v>100</v>
      </c>
      <c r="O29" s="716"/>
      <c r="P29" s="717">
        <v>16322049776.23</v>
      </c>
      <c r="Q29" s="718"/>
      <c r="R29" s="719">
        <v>100</v>
      </c>
    </row>
    <row r="30" spans="2:22" ht="9.6" customHeight="1" x14ac:dyDescent="0.25">
      <c r="C30" s="720"/>
      <c r="D30" s="720"/>
      <c r="E30" s="720"/>
      <c r="F30" s="720"/>
      <c r="G30" s="720"/>
      <c r="H30" s="720"/>
      <c r="I30" s="720"/>
      <c r="J30" s="720"/>
      <c r="P30" s="665"/>
      <c r="Q30" s="720"/>
      <c r="R30" s="720"/>
    </row>
    <row r="31" spans="2:22" ht="15.75" customHeight="1" x14ac:dyDescent="0.25">
      <c r="B31" s="722" t="s">
        <v>1397</v>
      </c>
      <c r="C31" s="720"/>
      <c r="D31" s="923" t="s">
        <v>1398</v>
      </c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</row>
    <row r="32" spans="2:22" ht="15.75" customHeight="1" x14ac:dyDescent="0.25">
      <c r="B32" s="722" t="s">
        <v>1399</v>
      </c>
      <c r="C32" s="723"/>
      <c r="D32" s="923" t="s">
        <v>1400</v>
      </c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</row>
    <row r="33" spans="2:18" x14ac:dyDescent="0.25">
      <c r="B33" s="722" t="s">
        <v>1401</v>
      </c>
      <c r="C33" s="724"/>
      <c r="D33" s="918" t="s">
        <v>1402</v>
      </c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19"/>
      <c r="P33" s="919"/>
      <c r="Q33" s="919"/>
      <c r="R33" s="919"/>
    </row>
    <row r="34" spans="2:18" ht="15.75" customHeight="1" x14ac:dyDescent="0.25">
      <c r="B34" s="722" t="s">
        <v>1403</v>
      </c>
      <c r="C34" s="725"/>
      <c r="D34" s="915" t="s">
        <v>1404</v>
      </c>
      <c r="E34" s="915"/>
      <c r="F34" s="915"/>
      <c r="G34" s="915"/>
      <c r="H34" s="915"/>
      <c r="I34" s="915"/>
      <c r="J34" s="915"/>
      <c r="K34" s="915"/>
      <c r="L34" s="915"/>
      <c r="M34" s="915"/>
      <c r="N34" s="915"/>
      <c r="O34" s="915"/>
      <c r="P34" s="915"/>
      <c r="Q34" s="915"/>
      <c r="R34" s="915"/>
    </row>
    <row r="35" spans="2:18" x14ac:dyDescent="0.25">
      <c r="B35" s="726" t="s">
        <v>1405</v>
      </c>
      <c r="D35" s="916" t="s">
        <v>1406</v>
      </c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</row>
    <row r="36" spans="2:18" x14ac:dyDescent="0.25">
      <c r="B36" s="722" t="s">
        <v>1407</v>
      </c>
      <c r="D36" s="728" t="s">
        <v>1408</v>
      </c>
    </row>
    <row r="37" spans="2:18" x14ac:dyDescent="0.25">
      <c r="B37" s="722" t="s">
        <v>1409</v>
      </c>
      <c r="D37" s="916" t="s">
        <v>1406</v>
      </c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</row>
    <row r="38" spans="2:18" ht="27.75" customHeight="1" x14ac:dyDescent="0.25">
      <c r="B38" s="722" t="s">
        <v>1410</v>
      </c>
      <c r="D38" s="918" t="s">
        <v>1411</v>
      </c>
      <c r="E38" s="919"/>
      <c r="F38" s="919"/>
      <c r="G38" s="919"/>
      <c r="H38" s="919"/>
      <c r="I38" s="919"/>
      <c r="J38" s="919"/>
      <c r="K38" s="919"/>
      <c r="L38" s="919"/>
      <c r="M38" s="919"/>
      <c r="N38" s="919"/>
      <c r="O38" s="919"/>
      <c r="P38" s="919"/>
      <c r="Q38" s="919"/>
      <c r="R38" s="919"/>
    </row>
  </sheetData>
  <mergeCells count="10">
    <mergeCell ref="D34:R34"/>
    <mergeCell ref="D35:R35"/>
    <mergeCell ref="D37:R37"/>
    <mergeCell ref="D38:R38"/>
    <mergeCell ref="B2:R2"/>
    <mergeCell ref="B3:R3"/>
    <mergeCell ref="D24:G24"/>
    <mergeCell ref="D31:R31"/>
    <mergeCell ref="D32:R32"/>
    <mergeCell ref="D33:R33"/>
  </mergeCells>
  <pageMargins left="0.74803149606299213" right="0.74803149606299213" top="0.98425196850393704" bottom="0.98425196850393704" header="0.51181102362204722" footer="0.51181102362204722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ColWidth="10.7109375" defaultRowHeight="15" x14ac:dyDescent="0.25"/>
  <cols>
    <col min="1" max="1" width="37.5703125" customWidth="1"/>
    <col min="2" max="2" width="24.42578125" customWidth="1"/>
  </cols>
  <sheetData>
    <row r="1" spans="1:2" x14ac:dyDescent="0.25">
      <c r="A1" s="613"/>
      <c r="B1" s="614"/>
    </row>
    <row r="2" spans="1:2" ht="60" customHeight="1" x14ac:dyDescent="0.25">
      <c r="A2" s="611" t="s">
        <v>1347</v>
      </c>
      <c r="B2" s="615" t="s">
        <v>714</v>
      </c>
    </row>
    <row r="3" spans="1:2" ht="15.75" customHeight="1" x14ac:dyDescent="0.25">
      <c r="A3" s="616"/>
      <c r="B3" s="617"/>
    </row>
    <row r="4" spans="1:2" x14ac:dyDescent="0.25">
      <c r="A4" s="601"/>
      <c r="B4" s="602"/>
    </row>
    <row r="5" spans="1:2" x14ac:dyDescent="0.25">
      <c r="A5" s="603" t="s">
        <v>834</v>
      </c>
      <c r="B5" s="618">
        <v>930307</v>
      </c>
    </row>
    <row r="6" spans="1:2" x14ac:dyDescent="0.25">
      <c r="A6" s="603" t="s">
        <v>842</v>
      </c>
      <c r="B6" s="618">
        <v>1942113</v>
      </c>
    </row>
    <row r="7" spans="1:2" x14ac:dyDescent="0.25">
      <c r="A7" s="603" t="s">
        <v>901</v>
      </c>
      <c r="B7" s="618">
        <v>2557611</v>
      </c>
    </row>
    <row r="8" spans="1:2" x14ac:dyDescent="0.25">
      <c r="A8" s="603" t="s">
        <v>945</v>
      </c>
      <c r="B8" s="618">
        <v>2932025</v>
      </c>
    </row>
    <row r="9" spans="1:2" x14ac:dyDescent="0.25">
      <c r="A9" s="603" t="s">
        <v>981</v>
      </c>
      <c r="B9" s="618">
        <v>4656223</v>
      </c>
    </row>
    <row r="10" spans="1:2" x14ac:dyDescent="0.25">
      <c r="A10" s="603" t="s">
        <v>1067</v>
      </c>
      <c r="B10" s="618">
        <v>2387417</v>
      </c>
    </row>
    <row r="11" spans="1:2" x14ac:dyDescent="0.25">
      <c r="A11" s="603" t="s">
        <v>1071</v>
      </c>
      <c r="B11" s="618">
        <v>2258153</v>
      </c>
    </row>
    <row r="12" spans="1:2" x14ac:dyDescent="0.25">
      <c r="A12" s="603" t="s">
        <v>1165</v>
      </c>
      <c r="B12" s="618">
        <v>796116</v>
      </c>
    </row>
    <row r="13" spans="1:2" x14ac:dyDescent="0.25">
      <c r="A13" s="603" t="s">
        <v>1248</v>
      </c>
      <c r="B13" s="618">
        <v>1304671</v>
      </c>
    </row>
    <row r="14" spans="1:2" x14ac:dyDescent="0.25">
      <c r="A14" s="603" t="s">
        <v>1296</v>
      </c>
      <c r="B14" s="618">
        <v>3019536</v>
      </c>
    </row>
    <row r="15" spans="1:2" x14ac:dyDescent="0.25">
      <c r="A15" s="603" t="s">
        <v>1316</v>
      </c>
      <c r="B15" s="618">
        <v>2054178</v>
      </c>
    </row>
    <row r="16" spans="1:2" x14ac:dyDescent="0.25">
      <c r="A16" s="603" t="s">
        <v>1346</v>
      </c>
      <c r="B16" s="618">
        <v>6113070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3"/>
  <sheetViews>
    <sheetView workbookViewId="0">
      <selection activeCell="A10" sqref="A10"/>
    </sheetView>
  </sheetViews>
  <sheetFormatPr baseColWidth="10" defaultRowHeight="15" x14ac:dyDescent="0.25"/>
  <cols>
    <col min="1" max="1" width="27.140625" customWidth="1"/>
    <col min="2" max="3" width="22.85546875" customWidth="1"/>
    <col min="4" max="4" width="17.5703125" customWidth="1"/>
    <col min="5" max="5" width="16.28515625" bestFit="1" customWidth="1"/>
    <col min="6" max="6" width="15.140625" bestFit="1" customWidth="1"/>
  </cols>
  <sheetData>
    <row r="1" spans="1:5" x14ac:dyDescent="0.25">
      <c r="A1" s="600"/>
    </row>
    <row r="2" spans="1:5" ht="60" customHeight="1" x14ac:dyDescent="0.25">
      <c r="A2" s="605" t="s">
        <v>1347</v>
      </c>
      <c r="B2" s="606" t="s">
        <v>1348</v>
      </c>
      <c r="C2" s="611" t="s">
        <v>1349</v>
      </c>
      <c r="D2" s="610" t="s">
        <v>15</v>
      </c>
    </row>
    <row r="3" spans="1:5" s="608" customFormat="1" x14ac:dyDescent="0.25">
      <c r="A3" s="605"/>
      <c r="B3" s="606"/>
      <c r="C3" s="609"/>
      <c r="D3" s="607"/>
    </row>
    <row r="4" spans="1:5" x14ac:dyDescent="0.25">
      <c r="A4" s="603" t="s">
        <v>777</v>
      </c>
      <c r="B4" s="604">
        <v>3606588</v>
      </c>
      <c r="C4" s="604">
        <v>558230.52</v>
      </c>
      <c r="D4" s="612">
        <f>SUM(B4:C4)</f>
        <v>4164819</v>
      </c>
      <c r="E4" s="597"/>
    </row>
    <row r="5" spans="1:5" x14ac:dyDescent="0.25">
      <c r="A5" s="603" t="s">
        <v>778</v>
      </c>
      <c r="B5" s="604">
        <v>62470105</v>
      </c>
      <c r="C5" s="604">
        <v>29980053.280000001</v>
      </c>
      <c r="D5" s="612">
        <f t="shared" ref="D5:D68" si="0">SUM(B5:C5)</f>
        <v>92450158</v>
      </c>
      <c r="E5" s="597"/>
    </row>
    <row r="6" spans="1:5" x14ac:dyDescent="0.25">
      <c r="A6" s="603" t="s">
        <v>779</v>
      </c>
      <c r="B6" s="604">
        <v>8390925</v>
      </c>
      <c r="C6" s="604">
        <v>1690597.68</v>
      </c>
      <c r="D6" s="612">
        <f t="shared" si="0"/>
        <v>10081523</v>
      </c>
      <c r="E6" s="597"/>
    </row>
    <row r="7" spans="1:5" x14ac:dyDescent="0.25">
      <c r="A7" s="603" t="s">
        <v>780</v>
      </c>
      <c r="B7" s="604">
        <v>1982423</v>
      </c>
      <c r="C7" s="604">
        <v>734782.8</v>
      </c>
      <c r="D7" s="612">
        <f t="shared" si="0"/>
        <v>2717206</v>
      </c>
      <c r="E7" s="597"/>
    </row>
    <row r="8" spans="1:5" x14ac:dyDescent="0.25">
      <c r="A8" s="603" t="s">
        <v>781</v>
      </c>
      <c r="B8" s="604">
        <v>15223731</v>
      </c>
      <c r="C8" s="604">
        <v>10129647.24</v>
      </c>
      <c r="D8" s="612">
        <f t="shared" si="0"/>
        <v>25353378</v>
      </c>
      <c r="E8" s="597"/>
    </row>
    <row r="9" spans="1:5" x14ac:dyDescent="0.25">
      <c r="A9" s="603" t="s">
        <v>782</v>
      </c>
      <c r="B9" s="604">
        <v>22855301</v>
      </c>
      <c r="C9" s="604">
        <v>13583192.52</v>
      </c>
      <c r="D9" s="612">
        <f t="shared" si="0"/>
        <v>36438494</v>
      </c>
      <c r="E9" s="597"/>
    </row>
    <row r="10" spans="1:5" x14ac:dyDescent="0.25">
      <c r="A10" s="603" t="s">
        <v>783</v>
      </c>
      <c r="B10" s="604">
        <v>9590271</v>
      </c>
      <c r="C10" s="604">
        <v>1589706.12</v>
      </c>
      <c r="D10" s="612">
        <f t="shared" si="0"/>
        <v>11179977</v>
      </c>
      <c r="E10" s="597"/>
    </row>
    <row r="11" spans="1:5" x14ac:dyDescent="0.25">
      <c r="A11" s="603" t="s">
        <v>784</v>
      </c>
      <c r="B11" s="604">
        <v>2282888</v>
      </c>
      <c r="C11" s="604">
        <v>487200.12</v>
      </c>
      <c r="D11" s="612">
        <f t="shared" si="0"/>
        <v>2770088</v>
      </c>
      <c r="E11" s="597"/>
    </row>
    <row r="12" spans="1:5" x14ac:dyDescent="0.25">
      <c r="A12" s="603" t="s">
        <v>785</v>
      </c>
      <c r="B12" s="604">
        <v>17529710</v>
      </c>
      <c r="C12" s="604">
        <v>4551405</v>
      </c>
      <c r="D12" s="612">
        <f t="shared" si="0"/>
        <v>22081115</v>
      </c>
      <c r="E12" s="597"/>
    </row>
    <row r="13" spans="1:5" x14ac:dyDescent="0.25">
      <c r="A13" s="603" t="s">
        <v>786</v>
      </c>
      <c r="B13" s="604">
        <v>10746152</v>
      </c>
      <c r="C13" s="604">
        <v>8943507.3599999994</v>
      </c>
      <c r="D13" s="612">
        <f t="shared" si="0"/>
        <v>19689659</v>
      </c>
      <c r="E13" s="597"/>
    </row>
    <row r="14" spans="1:5" x14ac:dyDescent="0.25">
      <c r="A14" s="603" t="s">
        <v>787</v>
      </c>
      <c r="B14" s="604">
        <v>3058985</v>
      </c>
      <c r="C14" s="604">
        <v>930592.08</v>
      </c>
      <c r="D14" s="612">
        <f t="shared" si="0"/>
        <v>3989577</v>
      </c>
      <c r="E14" s="597"/>
    </row>
    <row r="15" spans="1:5" x14ac:dyDescent="0.25">
      <c r="A15" s="603" t="s">
        <v>788</v>
      </c>
      <c r="B15" s="604">
        <v>31990757</v>
      </c>
      <c r="C15" s="604">
        <v>7411548.4800000004</v>
      </c>
      <c r="D15" s="612">
        <f t="shared" si="0"/>
        <v>39402305</v>
      </c>
      <c r="E15" s="597"/>
    </row>
    <row r="16" spans="1:5" x14ac:dyDescent="0.25">
      <c r="A16" s="603" t="s">
        <v>789</v>
      </c>
      <c r="B16" s="604">
        <v>3646456</v>
      </c>
      <c r="C16" s="604">
        <v>2019822.84</v>
      </c>
      <c r="D16" s="612">
        <f t="shared" si="0"/>
        <v>5666279</v>
      </c>
      <c r="E16" s="597"/>
    </row>
    <row r="17" spans="1:5" x14ac:dyDescent="0.25">
      <c r="A17" s="603" t="s">
        <v>790</v>
      </c>
      <c r="B17" s="604">
        <v>19017453</v>
      </c>
      <c r="C17" s="604">
        <v>18639719.039999999</v>
      </c>
      <c r="D17" s="612">
        <f t="shared" si="0"/>
        <v>37657172</v>
      </c>
      <c r="E17" s="597"/>
    </row>
    <row r="18" spans="1:5" x14ac:dyDescent="0.25">
      <c r="A18" s="603" t="s">
        <v>791</v>
      </c>
      <c r="B18" s="604">
        <v>15926105</v>
      </c>
      <c r="C18" s="604">
        <v>3555100.56</v>
      </c>
      <c r="D18" s="612">
        <f t="shared" si="0"/>
        <v>19481206</v>
      </c>
      <c r="E18" s="597"/>
    </row>
    <row r="19" spans="1:5" x14ac:dyDescent="0.25">
      <c r="A19" s="603" t="s">
        <v>792</v>
      </c>
      <c r="B19" s="604">
        <v>39215851</v>
      </c>
      <c r="C19" s="604">
        <v>6347540.5199999996</v>
      </c>
      <c r="D19" s="612">
        <f t="shared" si="0"/>
        <v>45563392</v>
      </c>
      <c r="E19" s="597"/>
    </row>
    <row r="20" spans="1:5" x14ac:dyDescent="0.25">
      <c r="A20" s="603" t="s">
        <v>793</v>
      </c>
      <c r="B20" s="604">
        <v>9543784</v>
      </c>
      <c r="C20" s="604">
        <v>2394183.7200000002</v>
      </c>
      <c r="D20" s="612">
        <f t="shared" si="0"/>
        <v>11937968</v>
      </c>
      <c r="E20" s="597"/>
    </row>
    <row r="21" spans="1:5" x14ac:dyDescent="0.25">
      <c r="A21" s="603" t="s">
        <v>794</v>
      </c>
      <c r="B21" s="604">
        <v>2310952</v>
      </c>
      <c r="C21" s="604">
        <v>499147.8</v>
      </c>
      <c r="D21" s="612">
        <f t="shared" si="0"/>
        <v>2810100</v>
      </c>
      <c r="E21" s="597"/>
    </row>
    <row r="22" spans="1:5" x14ac:dyDescent="0.25">
      <c r="A22" s="603" t="s">
        <v>795</v>
      </c>
      <c r="B22" s="604">
        <v>6979646</v>
      </c>
      <c r="C22" s="604">
        <v>1827996.12</v>
      </c>
      <c r="D22" s="612">
        <f t="shared" si="0"/>
        <v>8807642</v>
      </c>
      <c r="E22" s="597"/>
    </row>
    <row r="23" spans="1:5" x14ac:dyDescent="0.25">
      <c r="A23" s="603" t="s">
        <v>796</v>
      </c>
      <c r="B23" s="604">
        <v>12125704</v>
      </c>
      <c r="C23" s="604">
        <v>3217246.56</v>
      </c>
      <c r="D23" s="612">
        <f t="shared" si="0"/>
        <v>15342951</v>
      </c>
      <c r="E23" s="597"/>
    </row>
    <row r="24" spans="1:5" x14ac:dyDescent="0.25">
      <c r="A24" s="603" t="s">
        <v>797</v>
      </c>
      <c r="B24" s="604">
        <v>19912873</v>
      </c>
      <c r="C24" s="604">
        <v>9616560.4800000004</v>
      </c>
      <c r="D24" s="612">
        <f t="shared" si="0"/>
        <v>29529433</v>
      </c>
      <c r="E24" s="597"/>
    </row>
    <row r="25" spans="1:5" x14ac:dyDescent="0.25">
      <c r="A25" s="603" t="s">
        <v>798</v>
      </c>
      <c r="B25" s="604">
        <v>2159815</v>
      </c>
      <c r="C25" s="604">
        <v>532999.56000000006</v>
      </c>
      <c r="D25" s="612">
        <f t="shared" si="0"/>
        <v>2692815</v>
      </c>
      <c r="E25" s="597"/>
    </row>
    <row r="26" spans="1:5" x14ac:dyDescent="0.25">
      <c r="A26" s="603" t="s">
        <v>799</v>
      </c>
      <c r="B26" s="604">
        <v>31410166</v>
      </c>
      <c r="C26" s="604">
        <v>17843206.559999999</v>
      </c>
      <c r="D26" s="612">
        <f t="shared" si="0"/>
        <v>49253373</v>
      </c>
      <c r="E26" s="597"/>
    </row>
    <row r="27" spans="1:5" x14ac:dyDescent="0.25">
      <c r="A27" s="603" t="s">
        <v>800</v>
      </c>
      <c r="B27" s="604">
        <v>12745777</v>
      </c>
      <c r="C27" s="604">
        <v>2418742.7999999998</v>
      </c>
      <c r="D27" s="612">
        <f t="shared" si="0"/>
        <v>15164520</v>
      </c>
      <c r="E27" s="597"/>
    </row>
    <row r="28" spans="1:5" x14ac:dyDescent="0.25">
      <c r="A28" s="603" t="s">
        <v>801</v>
      </c>
      <c r="B28" s="604">
        <v>14836561</v>
      </c>
      <c r="C28" s="604">
        <v>7537662.96</v>
      </c>
      <c r="D28" s="612">
        <f t="shared" si="0"/>
        <v>22374224</v>
      </c>
      <c r="E28" s="597"/>
    </row>
    <row r="29" spans="1:5" x14ac:dyDescent="0.25">
      <c r="A29" s="603" t="s">
        <v>802</v>
      </c>
      <c r="B29" s="604">
        <v>18599597</v>
      </c>
      <c r="C29" s="604">
        <v>5997075</v>
      </c>
      <c r="D29" s="612">
        <f t="shared" si="0"/>
        <v>24596672</v>
      </c>
      <c r="E29" s="597"/>
    </row>
    <row r="30" spans="1:5" x14ac:dyDescent="0.25">
      <c r="A30" s="603" t="s">
        <v>803</v>
      </c>
      <c r="B30" s="604">
        <v>8016865</v>
      </c>
      <c r="C30" s="604">
        <v>1446333.84</v>
      </c>
      <c r="D30" s="612">
        <f t="shared" si="0"/>
        <v>9463199</v>
      </c>
      <c r="E30" s="597"/>
    </row>
    <row r="31" spans="1:5" x14ac:dyDescent="0.25">
      <c r="A31" s="603" t="s">
        <v>804</v>
      </c>
      <c r="B31" s="604">
        <v>26076330</v>
      </c>
      <c r="C31" s="604">
        <v>15364725.359999999</v>
      </c>
      <c r="D31" s="612">
        <f t="shared" si="0"/>
        <v>41441055</v>
      </c>
      <c r="E31" s="597"/>
    </row>
    <row r="32" spans="1:5" x14ac:dyDescent="0.25">
      <c r="A32" s="603" t="s">
        <v>805</v>
      </c>
      <c r="B32" s="604">
        <v>19518887</v>
      </c>
      <c r="C32" s="604">
        <v>2797749.96</v>
      </c>
      <c r="D32" s="612">
        <f t="shared" si="0"/>
        <v>22316637</v>
      </c>
      <c r="E32" s="597"/>
    </row>
    <row r="33" spans="1:5" x14ac:dyDescent="0.25">
      <c r="A33" s="603" t="s">
        <v>806</v>
      </c>
      <c r="B33" s="604">
        <v>6193951</v>
      </c>
      <c r="C33" s="604">
        <v>5794628.1600000001</v>
      </c>
      <c r="D33" s="612">
        <f t="shared" si="0"/>
        <v>11988579</v>
      </c>
      <c r="E33" s="597"/>
    </row>
    <row r="34" spans="1:5" x14ac:dyDescent="0.25">
      <c r="A34" s="603" t="s">
        <v>807</v>
      </c>
      <c r="B34" s="604">
        <v>19991811</v>
      </c>
      <c r="C34" s="604">
        <v>4769118.3600000003</v>
      </c>
      <c r="D34" s="612">
        <f t="shared" si="0"/>
        <v>24760929</v>
      </c>
      <c r="E34" s="597"/>
    </row>
    <row r="35" spans="1:5" x14ac:dyDescent="0.25">
      <c r="A35" s="603" t="s">
        <v>808</v>
      </c>
      <c r="B35" s="604">
        <v>2500517</v>
      </c>
      <c r="C35" s="604">
        <v>714869.88</v>
      </c>
      <c r="D35" s="612">
        <f t="shared" si="0"/>
        <v>3215387</v>
      </c>
      <c r="E35" s="597"/>
    </row>
    <row r="36" spans="1:5" x14ac:dyDescent="0.25">
      <c r="A36" s="603" t="s">
        <v>809</v>
      </c>
      <c r="B36" s="604">
        <v>3051791</v>
      </c>
      <c r="C36" s="604">
        <v>1944154.2</v>
      </c>
      <c r="D36" s="612">
        <f t="shared" si="0"/>
        <v>4995945</v>
      </c>
      <c r="E36" s="597"/>
    </row>
    <row r="37" spans="1:5" x14ac:dyDescent="0.25">
      <c r="A37" s="603" t="s">
        <v>810</v>
      </c>
      <c r="B37" s="604">
        <v>2387020</v>
      </c>
      <c r="C37" s="604">
        <v>854923.32</v>
      </c>
      <c r="D37" s="612">
        <f t="shared" si="0"/>
        <v>3241943</v>
      </c>
      <c r="E37" s="597"/>
    </row>
    <row r="38" spans="1:5" x14ac:dyDescent="0.25">
      <c r="A38" s="603" t="s">
        <v>811</v>
      </c>
      <c r="B38" s="604">
        <v>459974</v>
      </c>
      <c r="C38" s="604">
        <v>436090.56</v>
      </c>
      <c r="D38" s="612">
        <f t="shared" si="0"/>
        <v>896065</v>
      </c>
      <c r="E38" s="597"/>
    </row>
    <row r="39" spans="1:5" x14ac:dyDescent="0.25">
      <c r="A39" s="603" t="s">
        <v>812</v>
      </c>
      <c r="B39" s="604">
        <v>13069269</v>
      </c>
      <c r="C39" s="604">
        <v>3488724.6</v>
      </c>
      <c r="D39" s="612">
        <f t="shared" si="0"/>
        <v>16557994</v>
      </c>
      <c r="E39" s="597"/>
    </row>
    <row r="40" spans="1:5" x14ac:dyDescent="0.25">
      <c r="A40" s="603" t="s">
        <v>813</v>
      </c>
      <c r="B40" s="604">
        <v>14514854</v>
      </c>
      <c r="C40" s="604">
        <v>2936475.96</v>
      </c>
      <c r="D40" s="612">
        <f t="shared" si="0"/>
        <v>17451330</v>
      </c>
      <c r="E40" s="597"/>
    </row>
    <row r="41" spans="1:5" x14ac:dyDescent="0.25">
      <c r="A41" s="603" t="s">
        <v>814</v>
      </c>
      <c r="B41" s="604">
        <v>6297395</v>
      </c>
      <c r="C41" s="604">
        <v>1251188.28</v>
      </c>
      <c r="D41" s="612">
        <f t="shared" si="0"/>
        <v>7548583</v>
      </c>
      <c r="E41" s="597"/>
    </row>
    <row r="42" spans="1:5" x14ac:dyDescent="0.25">
      <c r="A42" s="603" t="s">
        <v>815</v>
      </c>
      <c r="B42" s="604">
        <v>56373169</v>
      </c>
      <c r="C42" s="604">
        <v>51981066.840000004</v>
      </c>
      <c r="D42" s="612">
        <f t="shared" si="0"/>
        <v>108354236</v>
      </c>
      <c r="E42" s="597"/>
    </row>
    <row r="43" spans="1:5" x14ac:dyDescent="0.25">
      <c r="A43" s="603" t="s">
        <v>816</v>
      </c>
      <c r="B43" s="604">
        <v>26260828</v>
      </c>
      <c r="C43" s="604">
        <v>4238110.08</v>
      </c>
      <c r="D43" s="612">
        <f t="shared" si="0"/>
        <v>30498938</v>
      </c>
      <c r="E43" s="597"/>
    </row>
    <row r="44" spans="1:5" x14ac:dyDescent="0.25">
      <c r="A44" s="603" t="s">
        <v>817</v>
      </c>
      <c r="B44" s="604">
        <v>68691100</v>
      </c>
      <c r="C44" s="604">
        <v>21047841.719999999</v>
      </c>
      <c r="D44" s="612">
        <f t="shared" si="0"/>
        <v>89738942</v>
      </c>
      <c r="E44" s="597"/>
    </row>
    <row r="45" spans="1:5" x14ac:dyDescent="0.25">
      <c r="A45" s="603" t="s">
        <v>818</v>
      </c>
      <c r="B45" s="604">
        <v>14102994</v>
      </c>
      <c r="C45" s="604">
        <v>5565630.8399999999</v>
      </c>
      <c r="D45" s="612">
        <f t="shared" si="0"/>
        <v>19668625</v>
      </c>
      <c r="E45" s="597"/>
    </row>
    <row r="46" spans="1:5" x14ac:dyDescent="0.25">
      <c r="A46" s="603" t="s">
        <v>819</v>
      </c>
      <c r="B46" s="604">
        <v>80041224</v>
      </c>
      <c r="C46" s="604">
        <v>75383266.560000002</v>
      </c>
      <c r="D46" s="612">
        <f t="shared" si="0"/>
        <v>155424491</v>
      </c>
      <c r="E46" s="597"/>
    </row>
    <row r="47" spans="1:5" x14ac:dyDescent="0.25">
      <c r="A47" s="603" t="s">
        <v>820</v>
      </c>
      <c r="B47" s="604">
        <v>45402644</v>
      </c>
      <c r="C47" s="604">
        <v>27170367.48</v>
      </c>
      <c r="D47" s="612">
        <f t="shared" si="0"/>
        <v>72573011</v>
      </c>
      <c r="E47" s="597"/>
    </row>
    <row r="48" spans="1:5" x14ac:dyDescent="0.25">
      <c r="A48" s="603" t="s">
        <v>821</v>
      </c>
      <c r="B48" s="604">
        <v>5414707</v>
      </c>
      <c r="C48" s="604">
        <v>5235741.96</v>
      </c>
      <c r="D48" s="612">
        <f t="shared" si="0"/>
        <v>10650449</v>
      </c>
      <c r="E48" s="597"/>
    </row>
    <row r="49" spans="1:5" x14ac:dyDescent="0.25">
      <c r="A49" s="603" t="s">
        <v>822</v>
      </c>
      <c r="B49" s="604">
        <v>8533464</v>
      </c>
      <c r="C49" s="604">
        <v>1953446.76</v>
      </c>
      <c r="D49" s="612">
        <f t="shared" si="0"/>
        <v>10486911</v>
      </c>
      <c r="E49" s="597"/>
    </row>
    <row r="50" spans="1:5" x14ac:dyDescent="0.25">
      <c r="A50" s="603" t="s">
        <v>823</v>
      </c>
      <c r="B50" s="604">
        <v>981564</v>
      </c>
      <c r="C50" s="604">
        <v>53764.68</v>
      </c>
      <c r="D50" s="612">
        <f t="shared" si="0"/>
        <v>1035329</v>
      </c>
      <c r="E50" s="597"/>
    </row>
    <row r="51" spans="1:5" x14ac:dyDescent="0.25">
      <c r="A51" s="603" t="s">
        <v>824</v>
      </c>
      <c r="B51" s="604">
        <v>4895244</v>
      </c>
      <c r="C51" s="604">
        <v>951168.6</v>
      </c>
      <c r="D51" s="612">
        <f t="shared" si="0"/>
        <v>5846413</v>
      </c>
      <c r="E51" s="597"/>
    </row>
    <row r="52" spans="1:5" x14ac:dyDescent="0.25">
      <c r="A52" s="603" t="s">
        <v>825</v>
      </c>
      <c r="B52" s="604">
        <v>2860470</v>
      </c>
      <c r="C52" s="604">
        <v>785892.24</v>
      </c>
      <c r="D52" s="612">
        <f t="shared" si="0"/>
        <v>3646362</v>
      </c>
      <c r="E52" s="597"/>
    </row>
    <row r="53" spans="1:5" x14ac:dyDescent="0.25">
      <c r="A53" s="603" t="s">
        <v>826</v>
      </c>
      <c r="B53" s="604">
        <v>12905904</v>
      </c>
      <c r="C53" s="604">
        <v>2489101.44</v>
      </c>
      <c r="D53" s="612">
        <f t="shared" si="0"/>
        <v>15395005</v>
      </c>
      <c r="E53" s="597"/>
    </row>
    <row r="54" spans="1:5" x14ac:dyDescent="0.25">
      <c r="A54" s="603" t="s">
        <v>827</v>
      </c>
      <c r="B54" s="604">
        <v>16252304</v>
      </c>
      <c r="C54" s="604">
        <v>3162154.44</v>
      </c>
      <c r="D54" s="612">
        <f t="shared" si="0"/>
        <v>19414458</v>
      </c>
      <c r="E54" s="597"/>
    </row>
    <row r="55" spans="1:5" x14ac:dyDescent="0.25">
      <c r="A55" s="603" t="s">
        <v>828</v>
      </c>
      <c r="B55" s="604">
        <v>10520043</v>
      </c>
      <c r="C55" s="604">
        <v>3979907.28</v>
      </c>
      <c r="D55" s="612">
        <f t="shared" si="0"/>
        <v>14499950</v>
      </c>
      <c r="E55" s="597"/>
    </row>
    <row r="56" spans="1:5" x14ac:dyDescent="0.25">
      <c r="A56" s="603" t="s">
        <v>829</v>
      </c>
      <c r="B56" s="604">
        <v>1799843</v>
      </c>
      <c r="C56" s="604">
        <v>860897.28000000003</v>
      </c>
      <c r="D56" s="612">
        <f t="shared" si="0"/>
        <v>2660740</v>
      </c>
      <c r="E56" s="597"/>
    </row>
    <row r="57" spans="1:5" x14ac:dyDescent="0.25">
      <c r="A57" s="603" t="s">
        <v>830</v>
      </c>
      <c r="B57" s="604">
        <v>1185110</v>
      </c>
      <c r="C57" s="604">
        <v>268159.2</v>
      </c>
      <c r="D57" s="612">
        <f t="shared" si="0"/>
        <v>1453269</v>
      </c>
      <c r="E57" s="597"/>
    </row>
    <row r="58" spans="1:5" x14ac:dyDescent="0.25">
      <c r="A58" s="603" t="s">
        <v>831</v>
      </c>
      <c r="B58" s="604">
        <v>5250817</v>
      </c>
      <c r="C58" s="604">
        <v>2481800.04</v>
      </c>
      <c r="D58" s="612">
        <f t="shared" si="0"/>
        <v>7732617</v>
      </c>
      <c r="E58" s="597"/>
    </row>
    <row r="59" spans="1:5" x14ac:dyDescent="0.25">
      <c r="A59" s="603" t="s">
        <v>832</v>
      </c>
      <c r="B59" s="604">
        <v>3265061</v>
      </c>
      <c r="C59" s="604">
        <v>959797.56</v>
      </c>
      <c r="D59" s="612">
        <f t="shared" si="0"/>
        <v>4224859</v>
      </c>
      <c r="E59" s="597"/>
    </row>
    <row r="60" spans="1:5" x14ac:dyDescent="0.25">
      <c r="A60" s="603" t="s">
        <v>833</v>
      </c>
      <c r="B60" s="604">
        <v>41391445</v>
      </c>
      <c r="C60" s="604">
        <v>25344362.640000001</v>
      </c>
      <c r="D60" s="612">
        <f t="shared" si="0"/>
        <v>66735808</v>
      </c>
      <c r="E60" s="597"/>
    </row>
    <row r="61" spans="1:5" x14ac:dyDescent="0.25">
      <c r="A61" s="603" t="s">
        <v>834</v>
      </c>
      <c r="B61" s="604">
        <v>39134170</v>
      </c>
      <c r="C61" s="604">
        <v>8444359.5600000005</v>
      </c>
      <c r="D61" s="612">
        <f t="shared" si="0"/>
        <v>47578530</v>
      </c>
      <c r="E61" s="597"/>
    </row>
    <row r="62" spans="1:5" x14ac:dyDescent="0.25">
      <c r="A62" s="603" t="s">
        <v>835</v>
      </c>
      <c r="B62" s="604">
        <v>54957820</v>
      </c>
      <c r="C62" s="604">
        <v>33436929.239999998</v>
      </c>
      <c r="D62" s="612">
        <f t="shared" si="0"/>
        <v>88394749</v>
      </c>
      <c r="E62" s="597"/>
    </row>
    <row r="63" spans="1:5" x14ac:dyDescent="0.25">
      <c r="A63" s="603" t="s">
        <v>836</v>
      </c>
      <c r="B63" s="604">
        <v>8812177</v>
      </c>
      <c r="C63" s="604">
        <v>1650772.08</v>
      </c>
      <c r="D63" s="612">
        <f t="shared" si="0"/>
        <v>10462949</v>
      </c>
      <c r="E63" s="597"/>
    </row>
    <row r="64" spans="1:5" x14ac:dyDescent="0.25">
      <c r="A64" s="603" t="s">
        <v>837</v>
      </c>
      <c r="B64" s="604">
        <v>7661362</v>
      </c>
      <c r="C64" s="604">
        <v>1920258.84</v>
      </c>
      <c r="D64" s="612">
        <f t="shared" si="0"/>
        <v>9581621</v>
      </c>
      <c r="E64" s="597"/>
    </row>
    <row r="65" spans="1:5" x14ac:dyDescent="0.25">
      <c r="A65" s="603" t="s">
        <v>838</v>
      </c>
      <c r="B65" s="604">
        <v>1684146</v>
      </c>
      <c r="C65" s="604">
        <v>330552.71999999997</v>
      </c>
      <c r="D65" s="612">
        <f t="shared" si="0"/>
        <v>2014699</v>
      </c>
      <c r="E65" s="597"/>
    </row>
    <row r="66" spans="1:5" x14ac:dyDescent="0.25">
      <c r="A66" s="603" t="s">
        <v>839</v>
      </c>
      <c r="B66" s="604">
        <v>3399849</v>
      </c>
      <c r="C66" s="604">
        <v>2849523.36</v>
      </c>
      <c r="D66" s="612">
        <f t="shared" si="0"/>
        <v>6249372</v>
      </c>
      <c r="E66" s="597"/>
    </row>
    <row r="67" spans="1:5" x14ac:dyDescent="0.25">
      <c r="A67" s="603" t="s">
        <v>840</v>
      </c>
      <c r="B67" s="604">
        <v>16964245</v>
      </c>
      <c r="C67" s="604">
        <v>5637980.6399999997</v>
      </c>
      <c r="D67" s="612">
        <f t="shared" si="0"/>
        <v>22602226</v>
      </c>
      <c r="E67" s="597"/>
    </row>
    <row r="68" spans="1:5" x14ac:dyDescent="0.25">
      <c r="A68" s="603" t="s">
        <v>841</v>
      </c>
      <c r="B68" s="604">
        <v>3394963</v>
      </c>
      <c r="C68" s="604">
        <v>716197.44</v>
      </c>
      <c r="D68" s="612">
        <f t="shared" si="0"/>
        <v>4111160</v>
      </c>
      <c r="E68" s="597"/>
    </row>
    <row r="69" spans="1:5" x14ac:dyDescent="0.25">
      <c r="A69" s="603" t="s">
        <v>842</v>
      </c>
      <c r="B69" s="604">
        <v>9664243</v>
      </c>
      <c r="C69" s="604">
        <v>3545808</v>
      </c>
      <c r="D69" s="612">
        <f t="shared" ref="D69:D132" si="1">SUM(B69:C69)</f>
        <v>13210051</v>
      </c>
      <c r="E69" s="597"/>
    </row>
    <row r="70" spans="1:5" x14ac:dyDescent="0.25">
      <c r="A70" s="603" t="s">
        <v>843</v>
      </c>
      <c r="B70" s="604">
        <v>125846928</v>
      </c>
      <c r="C70" s="604">
        <v>179849194.31999999</v>
      </c>
      <c r="D70" s="612">
        <f t="shared" si="1"/>
        <v>305696122</v>
      </c>
      <c r="E70" s="597"/>
    </row>
    <row r="71" spans="1:5" x14ac:dyDescent="0.25">
      <c r="A71" s="603" t="s">
        <v>844</v>
      </c>
      <c r="B71" s="604">
        <v>27566280</v>
      </c>
      <c r="C71" s="604">
        <v>15764972.880000001</v>
      </c>
      <c r="D71" s="612">
        <f t="shared" si="1"/>
        <v>43331253</v>
      </c>
      <c r="E71" s="597"/>
    </row>
    <row r="72" spans="1:5" x14ac:dyDescent="0.25">
      <c r="A72" s="603" t="s">
        <v>845</v>
      </c>
      <c r="B72" s="604">
        <v>6415224</v>
      </c>
      <c r="C72" s="604">
        <v>2025796.68</v>
      </c>
      <c r="D72" s="612">
        <f t="shared" si="1"/>
        <v>8441021</v>
      </c>
      <c r="E72" s="597"/>
    </row>
    <row r="73" spans="1:5" x14ac:dyDescent="0.25">
      <c r="A73" s="603" t="s">
        <v>846</v>
      </c>
      <c r="B73" s="604">
        <v>18916253</v>
      </c>
      <c r="C73" s="604">
        <v>4258686.5999999996</v>
      </c>
      <c r="D73" s="612">
        <f t="shared" si="1"/>
        <v>23174940</v>
      </c>
      <c r="E73" s="597"/>
    </row>
    <row r="74" spans="1:5" x14ac:dyDescent="0.25">
      <c r="A74" s="603" t="s">
        <v>847</v>
      </c>
      <c r="B74" s="604">
        <v>9546355</v>
      </c>
      <c r="C74" s="604">
        <v>2160540</v>
      </c>
      <c r="D74" s="612">
        <f t="shared" si="1"/>
        <v>11706895</v>
      </c>
      <c r="E74" s="597"/>
    </row>
    <row r="75" spans="1:5" x14ac:dyDescent="0.25">
      <c r="A75" s="603" t="s">
        <v>848</v>
      </c>
      <c r="B75" s="604">
        <v>15700105</v>
      </c>
      <c r="C75" s="604">
        <v>5349244.92</v>
      </c>
      <c r="D75" s="612">
        <f t="shared" si="1"/>
        <v>21049350</v>
      </c>
      <c r="E75" s="597"/>
    </row>
    <row r="76" spans="1:5" x14ac:dyDescent="0.25">
      <c r="A76" s="603" t="s">
        <v>849</v>
      </c>
      <c r="B76" s="604">
        <v>48795646</v>
      </c>
      <c r="C76" s="604">
        <v>23000624.760000002</v>
      </c>
      <c r="D76" s="612">
        <f t="shared" si="1"/>
        <v>71796271</v>
      </c>
      <c r="E76" s="597"/>
    </row>
    <row r="77" spans="1:5" x14ac:dyDescent="0.25">
      <c r="A77" s="603" t="s">
        <v>850</v>
      </c>
      <c r="B77" s="604">
        <v>2343180</v>
      </c>
      <c r="C77" s="604">
        <v>302674.68</v>
      </c>
      <c r="D77" s="612">
        <f t="shared" si="1"/>
        <v>2645855</v>
      </c>
      <c r="E77" s="597"/>
    </row>
    <row r="78" spans="1:5" x14ac:dyDescent="0.25">
      <c r="A78" s="603" t="s">
        <v>851</v>
      </c>
      <c r="B78" s="604">
        <v>4178140</v>
      </c>
      <c r="C78" s="604">
        <v>1765602.6</v>
      </c>
      <c r="D78" s="612">
        <f t="shared" si="1"/>
        <v>5943743</v>
      </c>
      <c r="E78" s="597"/>
    </row>
    <row r="79" spans="1:5" x14ac:dyDescent="0.25">
      <c r="A79" s="603" t="s">
        <v>852</v>
      </c>
      <c r="B79" s="604">
        <v>5993010</v>
      </c>
      <c r="C79" s="604">
        <v>2264086.6800000002</v>
      </c>
      <c r="D79" s="612">
        <f t="shared" si="1"/>
        <v>8257097</v>
      </c>
      <c r="E79" s="597"/>
    </row>
    <row r="80" spans="1:5" x14ac:dyDescent="0.25">
      <c r="A80" s="603" t="s">
        <v>853</v>
      </c>
      <c r="B80" s="604">
        <v>4119985</v>
      </c>
      <c r="C80" s="604">
        <v>2900632.92</v>
      </c>
      <c r="D80" s="612">
        <f t="shared" si="1"/>
        <v>7020618</v>
      </c>
      <c r="E80" s="597"/>
    </row>
    <row r="81" spans="1:5" x14ac:dyDescent="0.25">
      <c r="A81" s="603" t="s">
        <v>854</v>
      </c>
      <c r="B81" s="604">
        <v>2897240</v>
      </c>
      <c r="C81" s="604">
        <v>863552.28</v>
      </c>
      <c r="D81" s="612">
        <f t="shared" si="1"/>
        <v>3760792</v>
      </c>
      <c r="E81" s="597"/>
    </row>
    <row r="82" spans="1:5" x14ac:dyDescent="0.25">
      <c r="A82" s="603" t="s">
        <v>855</v>
      </c>
      <c r="B82" s="604">
        <v>42574274</v>
      </c>
      <c r="C82" s="604">
        <v>56046599.159999996</v>
      </c>
      <c r="D82" s="612">
        <f t="shared" si="1"/>
        <v>98620873</v>
      </c>
      <c r="E82" s="597"/>
    </row>
    <row r="83" spans="1:5" x14ac:dyDescent="0.25">
      <c r="A83" s="603" t="s">
        <v>856</v>
      </c>
      <c r="B83" s="604">
        <v>3282930</v>
      </c>
      <c r="C83" s="604">
        <v>1057370.28</v>
      </c>
      <c r="D83" s="612">
        <f t="shared" si="1"/>
        <v>4340300</v>
      </c>
      <c r="E83" s="597"/>
    </row>
    <row r="84" spans="1:5" x14ac:dyDescent="0.25">
      <c r="A84" s="603" t="s">
        <v>857</v>
      </c>
      <c r="B84" s="604">
        <v>5093930</v>
      </c>
      <c r="C84" s="604">
        <v>1241895.72</v>
      </c>
      <c r="D84" s="612">
        <f t="shared" si="1"/>
        <v>6335826</v>
      </c>
      <c r="E84" s="597"/>
    </row>
    <row r="85" spans="1:5" x14ac:dyDescent="0.25">
      <c r="A85" s="603" t="s">
        <v>858</v>
      </c>
      <c r="B85" s="604">
        <v>9223112</v>
      </c>
      <c r="C85" s="604">
        <v>2763234.48</v>
      </c>
      <c r="D85" s="612">
        <f t="shared" si="1"/>
        <v>11986346</v>
      </c>
      <c r="E85" s="597"/>
    </row>
    <row r="86" spans="1:5" x14ac:dyDescent="0.25">
      <c r="A86" s="603" t="s">
        <v>859</v>
      </c>
      <c r="B86" s="604">
        <v>8615303</v>
      </c>
      <c r="C86" s="604">
        <v>7560894.4800000004</v>
      </c>
      <c r="D86" s="612">
        <f t="shared" si="1"/>
        <v>16176197</v>
      </c>
      <c r="E86" s="597"/>
    </row>
    <row r="87" spans="1:5" x14ac:dyDescent="0.25">
      <c r="A87" s="603" t="s">
        <v>860</v>
      </c>
      <c r="B87" s="604">
        <v>3023379</v>
      </c>
      <c r="C87" s="604">
        <v>2766553.32</v>
      </c>
      <c r="D87" s="612">
        <f t="shared" si="1"/>
        <v>5789932</v>
      </c>
      <c r="E87" s="597"/>
    </row>
    <row r="88" spans="1:5" x14ac:dyDescent="0.25">
      <c r="A88" s="603" t="s">
        <v>861</v>
      </c>
      <c r="B88" s="604">
        <v>97971179</v>
      </c>
      <c r="C88" s="604">
        <v>17386539.48</v>
      </c>
      <c r="D88" s="612">
        <f t="shared" si="1"/>
        <v>115357718</v>
      </c>
      <c r="E88" s="597"/>
    </row>
    <row r="89" spans="1:5" x14ac:dyDescent="0.25">
      <c r="A89" s="603" t="s">
        <v>862</v>
      </c>
      <c r="B89" s="604">
        <v>3465746</v>
      </c>
      <c r="C89" s="604">
        <v>685000.68</v>
      </c>
      <c r="D89" s="612">
        <f t="shared" si="1"/>
        <v>4150747</v>
      </c>
      <c r="E89" s="597"/>
    </row>
    <row r="90" spans="1:5" x14ac:dyDescent="0.25">
      <c r="A90" s="603" t="s">
        <v>863</v>
      </c>
      <c r="B90" s="604">
        <v>6378964</v>
      </c>
      <c r="C90" s="604">
        <v>3664621.08</v>
      </c>
      <c r="D90" s="612">
        <f t="shared" si="1"/>
        <v>10043585</v>
      </c>
      <c r="E90" s="597"/>
    </row>
    <row r="91" spans="1:5" x14ac:dyDescent="0.25">
      <c r="A91" s="603" t="s">
        <v>864</v>
      </c>
      <c r="B91" s="604">
        <v>9836531</v>
      </c>
      <c r="C91" s="604">
        <v>1912293.72</v>
      </c>
      <c r="D91" s="612">
        <f t="shared" si="1"/>
        <v>11748825</v>
      </c>
      <c r="E91" s="597"/>
    </row>
    <row r="92" spans="1:5" x14ac:dyDescent="0.25">
      <c r="A92" s="603" t="s">
        <v>865</v>
      </c>
      <c r="B92" s="604">
        <v>3427404</v>
      </c>
      <c r="C92" s="604">
        <v>1531959</v>
      </c>
      <c r="D92" s="612">
        <f t="shared" si="1"/>
        <v>4959363</v>
      </c>
      <c r="E92" s="597"/>
    </row>
    <row r="93" spans="1:5" x14ac:dyDescent="0.25">
      <c r="A93" s="603" t="s">
        <v>866</v>
      </c>
      <c r="B93" s="604">
        <v>10954484</v>
      </c>
      <c r="C93" s="604">
        <v>4137882.24</v>
      </c>
      <c r="D93" s="612">
        <f t="shared" si="1"/>
        <v>15092366</v>
      </c>
      <c r="E93" s="597"/>
    </row>
    <row r="94" spans="1:5" x14ac:dyDescent="0.25">
      <c r="A94" s="603" t="s">
        <v>867</v>
      </c>
      <c r="B94" s="604">
        <v>3614600</v>
      </c>
      <c r="C94" s="604">
        <v>4167751.44</v>
      </c>
      <c r="D94" s="612">
        <f t="shared" si="1"/>
        <v>7782351</v>
      </c>
      <c r="E94" s="597"/>
    </row>
    <row r="95" spans="1:5" x14ac:dyDescent="0.25">
      <c r="A95" s="603" t="s">
        <v>868</v>
      </c>
      <c r="B95" s="604">
        <v>3107681</v>
      </c>
      <c r="C95" s="604">
        <v>1178838.48</v>
      </c>
      <c r="D95" s="612">
        <f t="shared" si="1"/>
        <v>4286519</v>
      </c>
      <c r="E95" s="597"/>
    </row>
    <row r="96" spans="1:5" x14ac:dyDescent="0.25">
      <c r="A96" s="603" t="s">
        <v>869</v>
      </c>
      <c r="B96" s="604">
        <v>1941378</v>
      </c>
      <c r="C96" s="604">
        <v>343827.84</v>
      </c>
      <c r="D96" s="612">
        <f t="shared" si="1"/>
        <v>2285206</v>
      </c>
      <c r="E96" s="597"/>
    </row>
    <row r="97" spans="1:5" x14ac:dyDescent="0.25">
      <c r="A97" s="603" t="s">
        <v>870</v>
      </c>
      <c r="B97" s="604">
        <v>5608645</v>
      </c>
      <c r="C97" s="604">
        <v>1227956.76</v>
      </c>
      <c r="D97" s="612">
        <f t="shared" si="1"/>
        <v>6836602</v>
      </c>
      <c r="E97" s="597"/>
    </row>
    <row r="98" spans="1:5" x14ac:dyDescent="0.25">
      <c r="A98" s="603" t="s">
        <v>871</v>
      </c>
      <c r="B98" s="604">
        <v>15217022</v>
      </c>
      <c r="C98" s="604">
        <v>3028074.84</v>
      </c>
      <c r="D98" s="612">
        <f t="shared" si="1"/>
        <v>18245097</v>
      </c>
      <c r="E98" s="597"/>
    </row>
    <row r="99" spans="1:5" x14ac:dyDescent="0.25">
      <c r="A99" s="603" t="s">
        <v>872</v>
      </c>
      <c r="B99" s="604">
        <v>1842962</v>
      </c>
      <c r="C99" s="604">
        <v>501802.8</v>
      </c>
      <c r="D99" s="612">
        <f t="shared" si="1"/>
        <v>2344765</v>
      </c>
      <c r="E99" s="597"/>
    </row>
    <row r="100" spans="1:5" x14ac:dyDescent="0.25">
      <c r="A100" s="603" t="s">
        <v>873</v>
      </c>
      <c r="B100" s="604">
        <v>3530193</v>
      </c>
      <c r="C100" s="604">
        <v>1175519.6399999999</v>
      </c>
      <c r="D100" s="612">
        <f t="shared" si="1"/>
        <v>4705713</v>
      </c>
      <c r="E100" s="597"/>
    </row>
    <row r="101" spans="1:5" x14ac:dyDescent="0.25">
      <c r="A101" s="603" t="s">
        <v>874</v>
      </c>
      <c r="B101" s="604">
        <v>15928766</v>
      </c>
      <c r="C101" s="604">
        <v>2809697.76</v>
      </c>
      <c r="D101" s="612">
        <f t="shared" si="1"/>
        <v>18738464</v>
      </c>
      <c r="E101" s="597"/>
    </row>
    <row r="102" spans="1:5" x14ac:dyDescent="0.25">
      <c r="A102" s="603" t="s">
        <v>875</v>
      </c>
      <c r="B102" s="604">
        <v>2180985</v>
      </c>
      <c r="C102" s="604">
        <v>252892.68</v>
      </c>
      <c r="D102" s="612">
        <f t="shared" si="1"/>
        <v>2433878</v>
      </c>
      <c r="E102" s="597"/>
    </row>
    <row r="103" spans="1:5" x14ac:dyDescent="0.25">
      <c r="A103" s="603" t="s">
        <v>876</v>
      </c>
      <c r="B103" s="604">
        <v>2615309</v>
      </c>
      <c r="C103" s="604">
        <v>260857.8</v>
      </c>
      <c r="D103" s="612">
        <f t="shared" si="1"/>
        <v>2876167</v>
      </c>
      <c r="E103" s="597"/>
    </row>
    <row r="104" spans="1:5" x14ac:dyDescent="0.25">
      <c r="A104" s="603" t="s">
        <v>877</v>
      </c>
      <c r="B104" s="604">
        <v>2638266</v>
      </c>
      <c r="C104" s="604">
        <v>496492.79999999999</v>
      </c>
      <c r="D104" s="612">
        <f t="shared" si="1"/>
        <v>3134759</v>
      </c>
      <c r="E104" s="597"/>
    </row>
    <row r="105" spans="1:5" x14ac:dyDescent="0.25">
      <c r="A105" s="603" t="s">
        <v>878</v>
      </c>
      <c r="B105" s="604">
        <v>7994228</v>
      </c>
      <c r="C105" s="604">
        <v>3535187.76</v>
      </c>
      <c r="D105" s="612">
        <f t="shared" si="1"/>
        <v>11529416</v>
      </c>
      <c r="E105" s="597"/>
    </row>
    <row r="106" spans="1:5" x14ac:dyDescent="0.25">
      <c r="A106" s="603" t="s">
        <v>879</v>
      </c>
      <c r="B106" s="604">
        <v>12069151</v>
      </c>
      <c r="C106" s="604">
        <v>4025043</v>
      </c>
      <c r="D106" s="612">
        <f t="shared" si="1"/>
        <v>16094194</v>
      </c>
      <c r="E106" s="597"/>
    </row>
    <row r="107" spans="1:5" x14ac:dyDescent="0.25">
      <c r="A107" s="603" t="s">
        <v>880</v>
      </c>
      <c r="B107" s="604">
        <v>8173777</v>
      </c>
      <c r="C107" s="604">
        <v>1795471.8</v>
      </c>
      <c r="D107" s="612">
        <f t="shared" si="1"/>
        <v>9969249</v>
      </c>
      <c r="E107" s="597"/>
    </row>
    <row r="108" spans="1:5" x14ac:dyDescent="0.25">
      <c r="A108" s="603" t="s">
        <v>881</v>
      </c>
      <c r="B108" s="604">
        <v>16097286</v>
      </c>
      <c r="C108" s="604">
        <v>5096352.24</v>
      </c>
      <c r="D108" s="612">
        <f t="shared" si="1"/>
        <v>21193638</v>
      </c>
      <c r="E108" s="597"/>
    </row>
    <row r="109" spans="1:5" x14ac:dyDescent="0.25">
      <c r="A109" s="603" t="s">
        <v>882</v>
      </c>
      <c r="B109" s="604">
        <v>2824499</v>
      </c>
      <c r="C109" s="604">
        <v>165276.35999999999</v>
      </c>
      <c r="D109" s="612">
        <f t="shared" si="1"/>
        <v>2989775</v>
      </c>
      <c r="E109" s="597"/>
    </row>
    <row r="110" spans="1:5" x14ac:dyDescent="0.25">
      <c r="A110" s="603" t="s">
        <v>883</v>
      </c>
      <c r="B110" s="604">
        <v>16359834</v>
      </c>
      <c r="C110" s="604">
        <v>17444950.32</v>
      </c>
      <c r="D110" s="612">
        <f t="shared" si="1"/>
        <v>33804784</v>
      </c>
      <c r="E110" s="597"/>
    </row>
    <row r="111" spans="1:5" x14ac:dyDescent="0.25">
      <c r="A111" s="603" t="s">
        <v>884</v>
      </c>
      <c r="B111" s="604">
        <v>10023489</v>
      </c>
      <c r="C111" s="604">
        <v>1948800.48</v>
      </c>
      <c r="D111" s="612">
        <f t="shared" si="1"/>
        <v>11972289</v>
      </c>
      <c r="E111" s="597"/>
    </row>
    <row r="112" spans="1:5" x14ac:dyDescent="0.25">
      <c r="A112" s="603" t="s">
        <v>885</v>
      </c>
      <c r="B112" s="604">
        <v>1652987</v>
      </c>
      <c r="C112" s="604">
        <v>817752.84</v>
      </c>
      <c r="D112" s="612">
        <f t="shared" si="1"/>
        <v>2470740</v>
      </c>
      <c r="E112" s="597"/>
    </row>
    <row r="113" spans="1:5" x14ac:dyDescent="0.25">
      <c r="A113" s="603" t="s">
        <v>886</v>
      </c>
      <c r="B113" s="604">
        <v>7466758</v>
      </c>
      <c r="C113" s="604">
        <v>1107152.28</v>
      </c>
      <c r="D113" s="612">
        <f t="shared" si="1"/>
        <v>8573910</v>
      </c>
      <c r="E113" s="597"/>
    </row>
    <row r="114" spans="1:5" x14ac:dyDescent="0.25">
      <c r="A114" s="603" t="s">
        <v>887</v>
      </c>
      <c r="B114" s="604">
        <v>11377308</v>
      </c>
      <c r="C114" s="604">
        <v>3234504.36</v>
      </c>
      <c r="D114" s="612">
        <f t="shared" si="1"/>
        <v>14611812</v>
      </c>
      <c r="E114" s="597"/>
    </row>
    <row r="115" spans="1:5" x14ac:dyDescent="0.25">
      <c r="A115" s="603" t="s">
        <v>888</v>
      </c>
      <c r="B115" s="604">
        <v>5465383</v>
      </c>
      <c r="C115" s="604">
        <v>1709846.76</v>
      </c>
      <c r="D115" s="612">
        <f t="shared" si="1"/>
        <v>7175230</v>
      </c>
      <c r="E115" s="597"/>
    </row>
    <row r="116" spans="1:5" x14ac:dyDescent="0.25">
      <c r="A116" s="603" t="s">
        <v>889</v>
      </c>
      <c r="B116" s="604">
        <v>6154207</v>
      </c>
      <c r="C116" s="604">
        <v>2103456.6</v>
      </c>
      <c r="D116" s="612">
        <f t="shared" si="1"/>
        <v>8257664</v>
      </c>
      <c r="E116" s="597"/>
    </row>
    <row r="117" spans="1:5" x14ac:dyDescent="0.25">
      <c r="A117" s="603" t="s">
        <v>890</v>
      </c>
      <c r="B117" s="604">
        <v>2142885</v>
      </c>
      <c r="C117" s="604">
        <v>447374.52</v>
      </c>
      <c r="D117" s="612">
        <f t="shared" si="1"/>
        <v>2590260</v>
      </c>
      <c r="E117" s="597"/>
    </row>
    <row r="118" spans="1:5" x14ac:dyDescent="0.25">
      <c r="A118" s="603" t="s">
        <v>891</v>
      </c>
      <c r="B118" s="604">
        <v>5666324</v>
      </c>
      <c r="C118" s="604">
        <v>6897134.1600000001</v>
      </c>
      <c r="D118" s="612">
        <f t="shared" si="1"/>
        <v>12563458</v>
      </c>
      <c r="E118" s="597"/>
    </row>
    <row r="119" spans="1:5" x14ac:dyDescent="0.25">
      <c r="A119" s="603" t="s">
        <v>892</v>
      </c>
      <c r="B119" s="604">
        <v>16140388</v>
      </c>
      <c r="C119" s="604">
        <v>2741994.12</v>
      </c>
      <c r="D119" s="612">
        <f t="shared" si="1"/>
        <v>18882382</v>
      </c>
      <c r="E119" s="597"/>
    </row>
    <row r="120" spans="1:5" x14ac:dyDescent="0.25">
      <c r="A120" s="603" t="s">
        <v>893</v>
      </c>
      <c r="B120" s="604">
        <v>8047214</v>
      </c>
      <c r="C120" s="604">
        <v>1468901.76</v>
      </c>
      <c r="D120" s="612">
        <f t="shared" si="1"/>
        <v>9516116</v>
      </c>
      <c r="E120" s="597"/>
    </row>
    <row r="121" spans="1:5" x14ac:dyDescent="0.25">
      <c r="A121" s="603" t="s">
        <v>894</v>
      </c>
      <c r="B121" s="604">
        <v>6811631</v>
      </c>
      <c r="C121" s="604">
        <v>1585723.56</v>
      </c>
      <c r="D121" s="612">
        <f t="shared" si="1"/>
        <v>8397355</v>
      </c>
      <c r="E121" s="597"/>
    </row>
    <row r="122" spans="1:5" x14ac:dyDescent="0.25">
      <c r="A122" s="603" t="s">
        <v>895</v>
      </c>
      <c r="B122" s="604">
        <v>2053926</v>
      </c>
      <c r="C122" s="604">
        <v>487863.84</v>
      </c>
      <c r="D122" s="612">
        <f t="shared" si="1"/>
        <v>2541790</v>
      </c>
      <c r="E122" s="597"/>
    </row>
    <row r="123" spans="1:5" x14ac:dyDescent="0.25">
      <c r="A123" s="603" t="s">
        <v>896</v>
      </c>
      <c r="B123" s="604">
        <v>1604327</v>
      </c>
      <c r="C123" s="604">
        <v>298028.40000000002</v>
      </c>
      <c r="D123" s="612">
        <f t="shared" si="1"/>
        <v>1902355</v>
      </c>
      <c r="E123" s="597"/>
    </row>
    <row r="124" spans="1:5" x14ac:dyDescent="0.25">
      <c r="A124" s="603" t="s">
        <v>897</v>
      </c>
      <c r="B124" s="604">
        <v>1837829</v>
      </c>
      <c r="C124" s="604">
        <v>395601.24</v>
      </c>
      <c r="D124" s="612">
        <f t="shared" si="1"/>
        <v>2233430</v>
      </c>
      <c r="E124" s="597"/>
    </row>
    <row r="125" spans="1:5" x14ac:dyDescent="0.25">
      <c r="A125" s="603" t="s">
        <v>898</v>
      </c>
      <c r="B125" s="604">
        <v>2027052</v>
      </c>
      <c r="C125" s="604">
        <v>433435.56</v>
      </c>
      <c r="D125" s="612">
        <f t="shared" si="1"/>
        <v>2460488</v>
      </c>
      <c r="E125" s="597"/>
    </row>
    <row r="126" spans="1:5" x14ac:dyDescent="0.25">
      <c r="A126" s="603" t="s">
        <v>899</v>
      </c>
      <c r="B126" s="604">
        <v>7052250</v>
      </c>
      <c r="C126" s="604">
        <v>1877778.12</v>
      </c>
      <c r="D126" s="612">
        <f t="shared" si="1"/>
        <v>8930028</v>
      </c>
      <c r="E126" s="597"/>
    </row>
    <row r="127" spans="1:5" x14ac:dyDescent="0.25">
      <c r="A127" s="603" t="s">
        <v>900</v>
      </c>
      <c r="B127" s="604">
        <v>36395366</v>
      </c>
      <c r="C127" s="604">
        <v>13073424.48</v>
      </c>
      <c r="D127" s="612">
        <f t="shared" si="1"/>
        <v>49468790</v>
      </c>
      <c r="E127" s="597"/>
    </row>
    <row r="128" spans="1:5" x14ac:dyDescent="0.25">
      <c r="A128" s="603" t="s">
        <v>901</v>
      </c>
      <c r="B128" s="604">
        <v>25607618</v>
      </c>
      <c r="C128" s="604">
        <v>7740773.6399999997</v>
      </c>
      <c r="D128" s="612">
        <f t="shared" si="1"/>
        <v>33348392</v>
      </c>
      <c r="E128" s="597"/>
    </row>
    <row r="129" spans="1:5" x14ac:dyDescent="0.25">
      <c r="A129" s="603" t="s">
        <v>902</v>
      </c>
      <c r="B129" s="604">
        <v>18451508</v>
      </c>
      <c r="C129" s="604">
        <v>3581651.04</v>
      </c>
      <c r="D129" s="612">
        <f t="shared" si="1"/>
        <v>22033159</v>
      </c>
      <c r="E129" s="597"/>
    </row>
    <row r="130" spans="1:5" x14ac:dyDescent="0.25">
      <c r="A130" s="603" t="s">
        <v>903</v>
      </c>
      <c r="B130" s="604">
        <v>6948799</v>
      </c>
      <c r="C130" s="604">
        <v>831027.96</v>
      </c>
      <c r="D130" s="612">
        <f t="shared" si="1"/>
        <v>7779827</v>
      </c>
      <c r="E130" s="597"/>
    </row>
    <row r="131" spans="1:5" x14ac:dyDescent="0.25">
      <c r="A131" s="603" t="s">
        <v>904</v>
      </c>
      <c r="B131" s="604">
        <v>3422922</v>
      </c>
      <c r="C131" s="604">
        <v>890766.48</v>
      </c>
      <c r="D131" s="612">
        <f t="shared" si="1"/>
        <v>4313688</v>
      </c>
      <c r="E131" s="597"/>
    </row>
    <row r="132" spans="1:5" x14ac:dyDescent="0.25">
      <c r="A132" s="603" t="s">
        <v>905</v>
      </c>
      <c r="B132" s="604">
        <v>1053067</v>
      </c>
      <c r="C132" s="604">
        <v>236298.72</v>
      </c>
      <c r="D132" s="612">
        <f t="shared" si="1"/>
        <v>1289366</v>
      </c>
      <c r="E132" s="597"/>
    </row>
    <row r="133" spans="1:5" x14ac:dyDescent="0.25">
      <c r="A133" s="603" t="s">
        <v>906</v>
      </c>
      <c r="B133" s="604">
        <v>13809260</v>
      </c>
      <c r="C133" s="604">
        <v>3438278.76</v>
      </c>
      <c r="D133" s="612">
        <f t="shared" ref="D133:D196" si="2">SUM(B133:C133)</f>
        <v>17247539</v>
      </c>
      <c r="E133" s="597"/>
    </row>
    <row r="134" spans="1:5" x14ac:dyDescent="0.25">
      <c r="A134" s="603" t="s">
        <v>907</v>
      </c>
      <c r="B134" s="604">
        <v>20192337</v>
      </c>
      <c r="C134" s="604">
        <v>7574169.7199999997</v>
      </c>
      <c r="D134" s="612">
        <f t="shared" si="2"/>
        <v>27766507</v>
      </c>
      <c r="E134" s="597"/>
    </row>
    <row r="135" spans="1:5" x14ac:dyDescent="0.25">
      <c r="A135" s="603" t="s">
        <v>908</v>
      </c>
      <c r="B135" s="604">
        <v>2910877</v>
      </c>
      <c r="C135" s="604">
        <v>915989.28</v>
      </c>
      <c r="D135" s="612">
        <f t="shared" si="2"/>
        <v>3826866</v>
      </c>
      <c r="E135" s="597"/>
    </row>
    <row r="136" spans="1:5" x14ac:dyDescent="0.25">
      <c r="A136" s="603" t="s">
        <v>909</v>
      </c>
      <c r="B136" s="604">
        <v>18654718</v>
      </c>
      <c r="C136" s="604">
        <v>2611233.36</v>
      </c>
      <c r="D136" s="612">
        <f t="shared" si="2"/>
        <v>21265951</v>
      </c>
      <c r="E136" s="597"/>
    </row>
    <row r="137" spans="1:5" x14ac:dyDescent="0.25">
      <c r="A137" s="603" t="s">
        <v>910</v>
      </c>
      <c r="B137" s="604">
        <v>83319346</v>
      </c>
      <c r="C137" s="604">
        <v>18917170.920000002</v>
      </c>
      <c r="D137" s="612">
        <f t="shared" si="2"/>
        <v>102236517</v>
      </c>
      <c r="E137" s="597"/>
    </row>
    <row r="138" spans="1:5" x14ac:dyDescent="0.25">
      <c r="A138" s="603" t="s">
        <v>911</v>
      </c>
      <c r="B138" s="604">
        <v>14807486</v>
      </c>
      <c r="C138" s="604">
        <v>5463411.7199999997</v>
      </c>
      <c r="D138" s="612">
        <f t="shared" si="2"/>
        <v>20270898</v>
      </c>
      <c r="E138" s="597"/>
    </row>
    <row r="139" spans="1:5" x14ac:dyDescent="0.25">
      <c r="A139" s="603" t="s">
        <v>912</v>
      </c>
      <c r="B139" s="604">
        <v>33661269</v>
      </c>
      <c r="C139" s="604">
        <v>8091902.8799999999</v>
      </c>
      <c r="D139" s="612">
        <f t="shared" si="2"/>
        <v>41753172</v>
      </c>
      <c r="E139" s="597"/>
    </row>
    <row r="140" spans="1:5" x14ac:dyDescent="0.25">
      <c r="A140" s="603" t="s">
        <v>913</v>
      </c>
      <c r="B140" s="604">
        <v>13315662</v>
      </c>
      <c r="C140" s="604">
        <v>2289973.3199999998</v>
      </c>
      <c r="D140" s="612">
        <f t="shared" si="2"/>
        <v>15605635</v>
      </c>
      <c r="E140" s="597"/>
    </row>
    <row r="141" spans="1:5" x14ac:dyDescent="0.25">
      <c r="A141" s="603" t="s">
        <v>914</v>
      </c>
      <c r="B141" s="604">
        <v>1881490</v>
      </c>
      <c r="C141" s="604">
        <v>299355.96000000002</v>
      </c>
      <c r="D141" s="612">
        <f t="shared" si="2"/>
        <v>2180846</v>
      </c>
      <c r="E141" s="597"/>
    </row>
    <row r="142" spans="1:5" x14ac:dyDescent="0.25">
      <c r="A142" s="603" t="s">
        <v>915</v>
      </c>
      <c r="B142" s="604">
        <v>7858552</v>
      </c>
      <c r="C142" s="604">
        <v>1456954.08</v>
      </c>
      <c r="D142" s="612">
        <f t="shared" si="2"/>
        <v>9315506</v>
      </c>
      <c r="E142" s="597"/>
    </row>
    <row r="143" spans="1:5" x14ac:dyDescent="0.25">
      <c r="A143" s="603" t="s">
        <v>916</v>
      </c>
      <c r="B143" s="604">
        <v>1519270</v>
      </c>
      <c r="C143" s="604">
        <v>538973.4</v>
      </c>
      <c r="D143" s="612">
        <f t="shared" si="2"/>
        <v>2058243</v>
      </c>
      <c r="E143" s="597"/>
    </row>
    <row r="144" spans="1:5" x14ac:dyDescent="0.25">
      <c r="A144" s="603" t="s">
        <v>917</v>
      </c>
      <c r="B144" s="604">
        <v>16132123</v>
      </c>
      <c r="C144" s="604">
        <v>5781352.9199999999</v>
      </c>
      <c r="D144" s="612">
        <f t="shared" si="2"/>
        <v>21913476</v>
      </c>
      <c r="E144" s="597"/>
    </row>
    <row r="145" spans="1:5" x14ac:dyDescent="0.25">
      <c r="A145" s="603" t="s">
        <v>918</v>
      </c>
      <c r="B145" s="604">
        <v>3497163</v>
      </c>
      <c r="C145" s="604">
        <v>558886.19999999995</v>
      </c>
      <c r="D145" s="612">
        <f t="shared" si="2"/>
        <v>4056049</v>
      </c>
      <c r="E145" s="597"/>
    </row>
    <row r="146" spans="1:5" x14ac:dyDescent="0.25">
      <c r="A146" s="603" t="s">
        <v>919</v>
      </c>
      <c r="B146" s="604">
        <v>14736779</v>
      </c>
      <c r="C146" s="604">
        <v>6279837</v>
      </c>
      <c r="D146" s="612">
        <f t="shared" si="2"/>
        <v>21016616</v>
      </c>
      <c r="E146" s="597"/>
    </row>
    <row r="147" spans="1:5" x14ac:dyDescent="0.25">
      <c r="A147" s="603" t="s">
        <v>920</v>
      </c>
      <c r="B147" s="604">
        <v>3923624</v>
      </c>
      <c r="C147" s="604">
        <v>713542.44</v>
      </c>
      <c r="D147" s="612">
        <f t="shared" si="2"/>
        <v>4637166</v>
      </c>
      <c r="E147" s="597"/>
    </row>
    <row r="148" spans="1:5" x14ac:dyDescent="0.25">
      <c r="A148" s="603" t="s">
        <v>921</v>
      </c>
      <c r="B148" s="604">
        <v>4988607</v>
      </c>
      <c r="C148" s="604">
        <v>3461510.4</v>
      </c>
      <c r="D148" s="612">
        <f t="shared" si="2"/>
        <v>8450117</v>
      </c>
      <c r="E148" s="597"/>
    </row>
    <row r="149" spans="1:5" x14ac:dyDescent="0.25">
      <c r="A149" s="603" t="s">
        <v>922</v>
      </c>
      <c r="B149" s="604">
        <v>8997684</v>
      </c>
      <c r="C149" s="604">
        <v>1860520.32</v>
      </c>
      <c r="D149" s="612">
        <f t="shared" si="2"/>
        <v>10858204</v>
      </c>
      <c r="E149" s="597"/>
    </row>
    <row r="150" spans="1:5" x14ac:dyDescent="0.25">
      <c r="A150" s="603" t="s">
        <v>923</v>
      </c>
      <c r="B150" s="604">
        <v>2803830</v>
      </c>
      <c r="C150" s="604">
        <v>249573.96</v>
      </c>
      <c r="D150" s="612">
        <f t="shared" si="2"/>
        <v>3053404</v>
      </c>
      <c r="E150" s="597"/>
    </row>
    <row r="151" spans="1:5" x14ac:dyDescent="0.25">
      <c r="A151" s="603" t="s">
        <v>924</v>
      </c>
      <c r="B151" s="604">
        <v>6266800</v>
      </c>
      <c r="C151" s="604">
        <v>1448325.1200000001</v>
      </c>
      <c r="D151" s="612">
        <f t="shared" si="2"/>
        <v>7715125</v>
      </c>
      <c r="E151" s="597"/>
    </row>
    <row r="152" spans="1:5" x14ac:dyDescent="0.25">
      <c r="A152" s="603" t="s">
        <v>925</v>
      </c>
      <c r="B152" s="604">
        <v>4271457</v>
      </c>
      <c r="C152" s="604">
        <v>1340132.1599999999</v>
      </c>
      <c r="D152" s="612">
        <f t="shared" si="2"/>
        <v>5611589</v>
      </c>
      <c r="E152" s="597"/>
    </row>
    <row r="153" spans="1:5" x14ac:dyDescent="0.25">
      <c r="A153" s="603" t="s">
        <v>926</v>
      </c>
      <c r="B153" s="604">
        <v>12235395</v>
      </c>
      <c r="C153" s="604">
        <v>9197063.8800000008</v>
      </c>
      <c r="D153" s="612">
        <f t="shared" si="2"/>
        <v>21432459</v>
      </c>
      <c r="E153" s="597"/>
    </row>
    <row r="154" spans="1:5" x14ac:dyDescent="0.25">
      <c r="A154" s="603" t="s">
        <v>927</v>
      </c>
      <c r="B154" s="604">
        <v>1401277</v>
      </c>
      <c r="C154" s="604">
        <v>207093.24</v>
      </c>
      <c r="D154" s="612">
        <f t="shared" si="2"/>
        <v>1608370</v>
      </c>
      <c r="E154" s="597"/>
    </row>
    <row r="155" spans="1:5" x14ac:dyDescent="0.25">
      <c r="A155" s="603" t="s">
        <v>928</v>
      </c>
      <c r="B155" s="604">
        <v>6410466</v>
      </c>
      <c r="C155" s="604">
        <v>1640815.68</v>
      </c>
      <c r="D155" s="612">
        <f t="shared" si="2"/>
        <v>8051282</v>
      </c>
      <c r="E155" s="597"/>
    </row>
    <row r="156" spans="1:5" x14ac:dyDescent="0.25">
      <c r="A156" s="603" t="s">
        <v>929</v>
      </c>
      <c r="B156" s="604">
        <v>11137646</v>
      </c>
      <c r="C156" s="604">
        <v>3259063.44</v>
      </c>
      <c r="D156" s="612">
        <f t="shared" si="2"/>
        <v>14396709</v>
      </c>
      <c r="E156" s="597"/>
    </row>
    <row r="157" spans="1:5" x14ac:dyDescent="0.25">
      <c r="A157" s="603" t="s">
        <v>930</v>
      </c>
      <c r="B157" s="604">
        <v>7010371</v>
      </c>
      <c r="C157" s="604">
        <v>1545897.96</v>
      </c>
      <c r="D157" s="612">
        <f t="shared" si="2"/>
        <v>8556269</v>
      </c>
      <c r="E157" s="597"/>
    </row>
    <row r="158" spans="1:5" x14ac:dyDescent="0.25">
      <c r="A158" s="603" t="s">
        <v>931</v>
      </c>
      <c r="B158" s="604">
        <v>3422502</v>
      </c>
      <c r="C158" s="604">
        <v>703586.04</v>
      </c>
      <c r="D158" s="612">
        <f t="shared" si="2"/>
        <v>4126088</v>
      </c>
      <c r="E158" s="597"/>
    </row>
    <row r="159" spans="1:5" x14ac:dyDescent="0.25">
      <c r="A159" s="603" t="s">
        <v>932</v>
      </c>
      <c r="B159" s="604">
        <v>6042193</v>
      </c>
      <c r="C159" s="604">
        <v>2440646.88</v>
      </c>
      <c r="D159" s="612">
        <f t="shared" si="2"/>
        <v>8482840</v>
      </c>
      <c r="E159" s="597"/>
    </row>
    <row r="160" spans="1:5" x14ac:dyDescent="0.25">
      <c r="A160" s="603" t="s">
        <v>933</v>
      </c>
      <c r="B160" s="604">
        <v>6207029</v>
      </c>
      <c r="C160" s="604">
        <v>11169096</v>
      </c>
      <c r="D160" s="612">
        <f t="shared" si="2"/>
        <v>17376125</v>
      </c>
      <c r="E160" s="597"/>
    </row>
    <row r="161" spans="1:5" x14ac:dyDescent="0.25">
      <c r="A161" s="603" t="s">
        <v>934</v>
      </c>
      <c r="B161" s="604">
        <v>6912693</v>
      </c>
      <c r="C161" s="604">
        <v>1482176.88</v>
      </c>
      <c r="D161" s="612">
        <f t="shared" si="2"/>
        <v>8394870</v>
      </c>
      <c r="E161" s="597"/>
    </row>
    <row r="162" spans="1:5" x14ac:dyDescent="0.25">
      <c r="A162" s="603" t="s">
        <v>935</v>
      </c>
      <c r="B162" s="604">
        <v>16654938</v>
      </c>
      <c r="C162" s="604">
        <v>3675241.2</v>
      </c>
      <c r="D162" s="612">
        <f t="shared" si="2"/>
        <v>20330179</v>
      </c>
      <c r="E162" s="597"/>
    </row>
    <row r="163" spans="1:5" x14ac:dyDescent="0.25">
      <c r="A163" s="603" t="s">
        <v>936</v>
      </c>
      <c r="B163" s="604">
        <v>3500410</v>
      </c>
      <c r="C163" s="604">
        <v>948513.6</v>
      </c>
      <c r="D163" s="612">
        <f t="shared" si="2"/>
        <v>4448924</v>
      </c>
      <c r="E163" s="597"/>
    </row>
    <row r="164" spans="1:5" x14ac:dyDescent="0.25">
      <c r="A164" s="603" t="s">
        <v>937</v>
      </c>
      <c r="B164" s="604">
        <v>7138185</v>
      </c>
      <c r="C164" s="604">
        <v>1812065.88</v>
      </c>
      <c r="D164" s="612">
        <f t="shared" si="2"/>
        <v>8950251</v>
      </c>
      <c r="E164" s="597"/>
    </row>
    <row r="165" spans="1:5" x14ac:dyDescent="0.25">
      <c r="A165" s="603" t="s">
        <v>938</v>
      </c>
      <c r="B165" s="604">
        <v>6062471</v>
      </c>
      <c r="C165" s="604">
        <v>1358053.8</v>
      </c>
      <c r="D165" s="612">
        <f t="shared" si="2"/>
        <v>7420525</v>
      </c>
      <c r="E165" s="597"/>
    </row>
    <row r="166" spans="1:5" x14ac:dyDescent="0.25">
      <c r="A166" s="603" t="s">
        <v>939</v>
      </c>
      <c r="B166" s="604">
        <v>5468063</v>
      </c>
      <c r="C166" s="604">
        <v>1046750.16</v>
      </c>
      <c r="D166" s="612">
        <f t="shared" si="2"/>
        <v>6514813</v>
      </c>
      <c r="E166" s="597"/>
    </row>
    <row r="167" spans="1:5" x14ac:dyDescent="0.25">
      <c r="A167" s="603" t="s">
        <v>940</v>
      </c>
      <c r="B167" s="604">
        <v>6925810</v>
      </c>
      <c r="C167" s="604">
        <v>1912293.72</v>
      </c>
      <c r="D167" s="612">
        <f t="shared" si="2"/>
        <v>8838104</v>
      </c>
      <c r="E167" s="597"/>
    </row>
    <row r="168" spans="1:5" x14ac:dyDescent="0.25">
      <c r="A168" s="603" t="s">
        <v>941</v>
      </c>
      <c r="B168" s="604">
        <v>3885979</v>
      </c>
      <c r="C168" s="604">
        <v>1081265.6399999999</v>
      </c>
      <c r="D168" s="612">
        <f t="shared" si="2"/>
        <v>4967245</v>
      </c>
      <c r="E168" s="597"/>
    </row>
    <row r="169" spans="1:5" x14ac:dyDescent="0.25">
      <c r="A169" s="603" t="s">
        <v>942</v>
      </c>
      <c r="B169" s="604">
        <v>22031935</v>
      </c>
      <c r="C169" s="604">
        <v>7507129.9199999999</v>
      </c>
      <c r="D169" s="612">
        <f t="shared" si="2"/>
        <v>29539065</v>
      </c>
      <c r="E169" s="597"/>
    </row>
    <row r="170" spans="1:5" x14ac:dyDescent="0.25">
      <c r="A170" s="603" t="s">
        <v>943</v>
      </c>
      <c r="B170" s="604">
        <v>6352628</v>
      </c>
      <c r="C170" s="604">
        <v>1426421.04</v>
      </c>
      <c r="D170" s="612">
        <f t="shared" si="2"/>
        <v>7779049</v>
      </c>
      <c r="E170" s="597"/>
    </row>
    <row r="171" spans="1:5" x14ac:dyDescent="0.25">
      <c r="A171" s="603" t="s">
        <v>944</v>
      </c>
      <c r="B171" s="604">
        <v>2560274</v>
      </c>
      <c r="C171" s="604">
        <v>622607.28</v>
      </c>
      <c r="D171" s="612">
        <f t="shared" si="2"/>
        <v>3182881</v>
      </c>
      <c r="E171" s="597"/>
    </row>
    <row r="172" spans="1:5" x14ac:dyDescent="0.25">
      <c r="A172" s="603" t="s">
        <v>945</v>
      </c>
      <c r="B172" s="604">
        <v>11589779</v>
      </c>
      <c r="C172" s="604">
        <v>2821645.44</v>
      </c>
      <c r="D172" s="612">
        <f t="shared" si="2"/>
        <v>14411424</v>
      </c>
      <c r="E172" s="597"/>
    </row>
    <row r="173" spans="1:5" x14ac:dyDescent="0.25">
      <c r="A173" s="603" t="s">
        <v>946</v>
      </c>
      <c r="B173" s="604">
        <v>14018049</v>
      </c>
      <c r="C173" s="604">
        <v>2455913.4</v>
      </c>
      <c r="D173" s="612">
        <f t="shared" si="2"/>
        <v>16473962</v>
      </c>
      <c r="E173" s="597"/>
    </row>
    <row r="174" spans="1:5" x14ac:dyDescent="0.25">
      <c r="A174" s="603" t="s">
        <v>947</v>
      </c>
      <c r="B174" s="604">
        <v>94609610</v>
      </c>
      <c r="C174" s="604">
        <v>12015390.48</v>
      </c>
      <c r="D174" s="612">
        <f t="shared" si="2"/>
        <v>106625000</v>
      </c>
      <c r="E174" s="597"/>
    </row>
    <row r="175" spans="1:5" x14ac:dyDescent="0.25">
      <c r="A175" s="603" t="s">
        <v>948</v>
      </c>
      <c r="B175" s="604">
        <v>1462022</v>
      </c>
      <c r="C175" s="604">
        <v>270814.2</v>
      </c>
      <c r="D175" s="612">
        <f t="shared" si="2"/>
        <v>1732836</v>
      </c>
      <c r="E175" s="597"/>
    </row>
    <row r="176" spans="1:5" x14ac:dyDescent="0.25">
      <c r="A176" s="603" t="s">
        <v>949</v>
      </c>
      <c r="B176" s="604">
        <v>2459640</v>
      </c>
      <c r="C176" s="604">
        <v>967098.84</v>
      </c>
      <c r="D176" s="612">
        <f t="shared" si="2"/>
        <v>3426739</v>
      </c>
      <c r="E176" s="597"/>
    </row>
    <row r="177" spans="1:5" x14ac:dyDescent="0.25">
      <c r="A177" s="603" t="s">
        <v>950</v>
      </c>
      <c r="B177" s="604">
        <v>2408844</v>
      </c>
      <c r="C177" s="604">
        <v>3029402.4</v>
      </c>
      <c r="D177" s="612">
        <f t="shared" si="2"/>
        <v>5438246</v>
      </c>
      <c r="E177" s="597"/>
    </row>
    <row r="178" spans="1:5" x14ac:dyDescent="0.25">
      <c r="A178" s="603" t="s">
        <v>951</v>
      </c>
      <c r="B178" s="604">
        <v>3900457</v>
      </c>
      <c r="C178" s="604">
        <v>945194.76</v>
      </c>
      <c r="D178" s="612">
        <f t="shared" si="2"/>
        <v>4845652</v>
      </c>
      <c r="E178" s="597"/>
    </row>
    <row r="179" spans="1:5" x14ac:dyDescent="0.25">
      <c r="A179" s="603" t="s">
        <v>952</v>
      </c>
      <c r="B179" s="604">
        <v>8225736</v>
      </c>
      <c r="C179" s="604">
        <v>1808747.04</v>
      </c>
      <c r="D179" s="612">
        <f t="shared" si="2"/>
        <v>10034483</v>
      </c>
      <c r="E179" s="597"/>
    </row>
    <row r="180" spans="1:5" x14ac:dyDescent="0.25">
      <c r="A180" s="603" t="s">
        <v>953</v>
      </c>
      <c r="B180" s="604">
        <v>15125273</v>
      </c>
      <c r="C180" s="604">
        <v>6879876.3600000003</v>
      </c>
      <c r="D180" s="612">
        <f t="shared" si="2"/>
        <v>22005149</v>
      </c>
      <c r="E180" s="597"/>
    </row>
    <row r="181" spans="1:5" x14ac:dyDescent="0.25">
      <c r="A181" s="603" t="s">
        <v>954</v>
      </c>
      <c r="B181" s="604">
        <v>5471749</v>
      </c>
      <c r="C181" s="604">
        <v>4441884.4800000004</v>
      </c>
      <c r="D181" s="612">
        <f t="shared" si="2"/>
        <v>9913633</v>
      </c>
      <c r="E181" s="597"/>
    </row>
    <row r="182" spans="1:5" x14ac:dyDescent="0.25">
      <c r="A182" s="603" t="s">
        <v>955</v>
      </c>
      <c r="B182" s="604">
        <v>3563128</v>
      </c>
      <c r="C182" s="604">
        <v>960461.28</v>
      </c>
      <c r="D182" s="612">
        <f t="shared" si="2"/>
        <v>4523589</v>
      </c>
      <c r="E182" s="597"/>
    </row>
    <row r="183" spans="1:5" x14ac:dyDescent="0.25">
      <c r="A183" s="603" t="s">
        <v>956</v>
      </c>
      <c r="B183" s="604">
        <v>4670847</v>
      </c>
      <c r="C183" s="604">
        <v>1555854.36</v>
      </c>
      <c r="D183" s="612">
        <f t="shared" si="2"/>
        <v>6226701</v>
      </c>
      <c r="E183" s="597"/>
    </row>
    <row r="184" spans="1:5" x14ac:dyDescent="0.25">
      <c r="A184" s="603" t="s">
        <v>957</v>
      </c>
      <c r="B184" s="604">
        <v>2107693</v>
      </c>
      <c r="C184" s="604">
        <v>300683.40000000002</v>
      </c>
      <c r="D184" s="612">
        <f t="shared" si="2"/>
        <v>2408376</v>
      </c>
      <c r="E184" s="597"/>
    </row>
    <row r="185" spans="1:5" x14ac:dyDescent="0.25">
      <c r="A185" s="603" t="s">
        <v>958</v>
      </c>
      <c r="B185" s="604">
        <v>7922011</v>
      </c>
      <c r="C185" s="604">
        <v>1447661.4</v>
      </c>
      <c r="D185" s="612">
        <f t="shared" si="2"/>
        <v>9369672</v>
      </c>
      <c r="E185" s="597"/>
    </row>
    <row r="186" spans="1:5" x14ac:dyDescent="0.25">
      <c r="A186" s="603" t="s">
        <v>959</v>
      </c>
      <c r="B186" s="604">
        <v>4149330</v>
      </c>
      <c r="C186" s="604">
        <v>979046.52</v>
      </c>
      <c r="D186" s="612">
        <f t="shared" si="2"/>
        <v>5128377</v>
      </c>
      <c r="E186" s="597"/>
    </row>
    <row r="187" spans="1:5" x14ac:dyDescent="0.25">
      <c r="A187" s="603" t="s">
        <v>960</v>
      </c>
      <c r="B187" s="604">
        <v>153266056</v>
      </c>
      <c r="C187" s="604">
        <v>105837920.52</v>
      </c>
      <c r="D187" s="612">
        <f t="shared" si="2"/>
        <v>259103977</v>
      </c>
      <c r="E187" s="597"/>
    </row>
    <row r="188" spans="1:5" x14ac:dyDescent="0.25">
      <c r="A188" s="603" t="s">
        <v>961</v>
      </c>
      <c r="B188" s="604">
        <v>13950637</v>
      </c>
      <c r="C188" s="604">
        <v>5933354.04</v>
      </c>
      <c r="D188" s="612">
        <f t="shared" si="2"/>
        <v>19883991</v>
      </c>
      <c r="E188" s="597"/>
    </row>
    <row r="189" spans="1:5" x14ac:dyDescent="0.25">
      <c r="A189" s="603" t="s">
        <v>962</v>
      </c>
      <c r="B189" s="604">
        <v>1640696</v>
      </c>
      <c r="C189" s="604">
        <v>347810.4</v>
      </c>
      <c r="D189" s="612">
        <f t="shared" si="2"/>
        <v>1988506</v>
      </c>
      <c r="E189" s="597"/>
    </row>
    <row r="190" spans="1:5" x14ac:dyDescent="0.25">
      <c r="A190" s="603" t="s">
        <v>963</v>
      </c>
      <c r="B190" s="604">
        <v>10294041</v>
      </c>
      <c r="C190" s="604">
        <v>1200078.72</v>
      </c>
      <c r="D190" s="612">
        <f t="shared" si="2"/>
        <v>11494120</v>
      </c>
      <c r="E190" s="597"/>
    </row>
    <row r="191" spans="1:5" x14ac:dyDescent="0.25">
      <c r="A191" s="603" t="s">
        <v>964</v>
      </c>
      <c r="B191" s="604">
        <v>21745150</v>
      </c>
      <c r="C191" s="604">
        <v>6378073.5599999996</v>
      </c>
      <c r="D191" s="612">
        <f t="shared" si="2"/>
        <v>28123224</v>
      </c>
      <c r="E191" s="597"/>
    </row>
    <row r="192" spans="1:5" x14ac:dyDescent="0.25">
      <c r="A192" s="603" t="s">
        <v>965</v>
      </c>
      <c r="B192" s="604">
        <v>15236902</v>
      </c>
      <c r="C192" s="604">
        <v>2068277.4</v>
      </c>
      <c r="D192" s="612">
        <f t="shared" si="2"/>
        <v>17305179</v>
      </c>
      <c r="E192" s="597"/>
    </row>
    <row r="193" spans="1:5" x14ac:dyDescent="0.25">
      <c r="A193" s="603" t="s">
        <v>966</v>
      </c>
      <c r="B193" s="604">
        <v>43775723</v>
      </c>
      <c r="C193" s="604">
        <v>14897438.039999999</v>
      </c>
      <c r="D193" s="612">
        <f t="shared" si="2"/>
        <v>58673161</v>
      </c>
      <c r="E193" s="597"/>
    </row>
    <row r="194" spans="1:5" x14ac:dyDescent="0.25">
      <c r="A194" s="603" t="s">
        <v>967</v>
      </c>
      <c r="B194" s="604">
        <v>345604</v>
      </c>
      <c r="C194" s="604">
        <v>196473.12</v>
      </c>
      <c r="D194" s="612">
        <f t="shared" si="2"/>
        <v>542077</v>
      </c>
      <c r="E194" s="597"/>
    </row>
    <row r="195" spans="1:5" x14ac:dyDescent="0.25">
      <c r="A195" s="603" t="s">
        <v>968</v>
      </c>
      <c r="B195" s="604">
        <v>2094722</v>
      </c>
      <c r="C195" s="604">
        <v>1010243.28</v>
      </c>
      <c r="D195" s="612">
        <f t="shared" si="2"/>
        <v>3104965</v>
      </c>
      <c r="E195" s="597"/>
    </row>
    <row r="196" spans="1:5" x14ac:dyDescent="0.25">
      <c r="A196" s="603" t="s">
        <v>969</v>
      </c>
      <c r="B196" s="604">
        <v>4005174</v>
      </c>
      <c r="C196" s="604">
        <v>1863175.44</v>
      </c>
      <c r="D196" s="612">
        <f t="shared" si="2"/>
        <v>5868349</v>
      </c>
      <c r="E196" s="597"/>
    </row>
    <row r="197" spans="1:5" x14ac:dyDescent="0.25">
      <c r="A197" s="603" t="s">
        <v>970</v>
      </c>
      <c r="B197" s="604">
        <v>2877646</v>
      </c>
      <c r="C197" s="604">
        <v>910679.28</v>
      </c>
      <c r="D197" s="612">
        <f t="shared" ref="D197:D260" si="3">SUM(B197:C197)</f>
        <v>3788325</v>
      </c>
      <c r="E197" s="597"/>
    </row>
    <row r="198" spans="1:5" x14ac:dyDescent="0.25">
      <c r="A198" s="603" t="s">
        <v>971</v>
      </c>
      <c r="B198" s="604">
        <v>4520570</v>
      </c>
      <c r="C198" s="604">
        <v>700930.92</v>
      </c>
      <c r="D198" s="612">
        <f t="shared" si="3"/>
        <v>5221501</v>
      </c>
      <c r="E198" s="597"/>
    </row>
    <row r="199" spans="1:5" x14ac:dyDescent="0.25">
      <c r="A199" s="603" t="s">
        <v>972</v>
      </c>
      <c r="B199" s="604">
        <v>486968</v>
      </c>
      <c r="C199" s="604">
        <v>270150.48</v>
      </c>
      <c r="D199" s="612">
        <f t="shared" si="3"/>
        <v>757118</v>
      </c>
      <c r="E199" s="597"/>
    </row>
    <row r="200" spans="1:5" x14ac:dyDescent="0.25">
      <c r="A200" s="603" t="s">
        <v>973</v>
      </c>
      <c r="B200" s="604">
        <v>6743743</v>
      </c>
      <c r="C200" s="604">
        <v>2182444.2000000002</v>
      </c>
      <c r="D200" s="612">
        <f t="shared" si="3"/>
        <v>8926187</v>
      </c>
      <c r="E200" s="597"/>
    </row>
    <row r="201" spans="1:5" x14ac:dyDescent="0.25">
      <c r="A201" s="603" t="s">
        <v>974</v>
      </c>
      <c r="B201" s="604">
        <v>57599950</v>
      </c>
      <c r="C201" s="604">
        <v>19781386.920000002</v>
      </c>
      <c r="D201" s="612">
        <f t="shared" si="3"/>
        <v>77381337</v>
      </c>
      <c r="E201" s="597"/>
    </row>
    <row r="202" spans="1:5" x14ac:dyDescent="0.25">
      <c r="A202" s="603" t="s">
        <v>975</v>
      </c>
      <c r="B202" s="604">
        <v>2694317</v>
      </c>
      <c r="C202" s="604">
        <v>327897.59999999998</v>
      </c>
      <c r="D202" s="612">
        <f t="shared" si="3"/>
        <v>3022215</v>
      </c>
      <c r="E202" s="597"/>
    </row>
    <row r="203" spans="1:5" x14ac:dyDescent="0.25">
      <c r="A203" s="603" t="s">
        <v>976</v>
      </c>
      <c r="B203" s="604">
        <v>11729912</v>
      </c>
      <c r="C203" s="604">
        <v>2457904.6800000002</v>
      </c>
      <c r="D203" s="612">
        <f t="shared" si="3"/>
        <v>14187817</v>
      </c>
      <c r="E203" s="597"/>
    </row>
    <row r="204" spans="1:5" x14ac:dyDescent="0.25">
      <c r="A204" s="603" t="s">
        <v>977</v>
      </c>
      <c r="B204" s="604">
        <v>4252386</v>
      </c>
      <c r="C204" s="604">
        <v>1247869.56</v>
      </c>
      <c r="D204" s="612">
        <f t="shared" si="3"/>
        <v>5500256</v>
      </c>
      <c r="E204" s="597"/>
    </row>
    <row r="205" spans="1:5" x14ac:dyDescent="0.25">
      <c r="A205" s="603" t="s">
        <v>978</v>
      </c>
      <c r="B205" s="604">
        <v>11280081</v>
      </c>
      <c r="C205" s="604">
        <v>3038031.24</v>
      </c>
      <c r="D205" s="612">
        <f t="shared" si="3"/>
        <v>14318112</v>
      </c>
      <c r="E205" s="597"/>
    </row>
    <row r="206" spans="1:5" x14ac:dyDescent="0.25">
      <c r="A206" s="603" t="s">
        <v>979</v>
      </c>
      <c r="B206" s="604">
        <v>10625143</v>
      </c>
      <c r="C206" s="604">
        <v>2348384.2799999998</v>
      </c>
      <c r="D206" s="612">
        <f t="shared" si="3"/>
        <v>12973527</v>
      </c>
      <c r="E206" s="597"/>
    </row>
    <row r="207" spans="1:5" x14ac:dyDescent="0.25">
      <c r="A207" s="603" t="s">
        <v>980</v>
      </c>
      <c r="B207" s="604">
        <v>2618904</v>
      </c>
      <c r="C207" s="604">
        <v>420824.04</v>
      </c>
      <c r="D207" s="612">
        <f t="shared" si="3"/>
        <v>3039728</v>
      </c>
      <c r="E207" s="597"/>
    </row>
    <row r="208" spans="1:5" x14ac:dyDescent="0.25">
      <c r="A208" s="603" t="s">
        <v>981</v>
      </c>
      <c r="B208" s="604">
        <v>61290238</v>
      </c>
      <c r="C208" s="604">
        <v>11276625.119999999</v>
      </c>
      <c r="D208" s="612">
        <f t="shared" si="3"/>
        <v>72566863</v>
      </c>
      <c r="E208" s="597"/>
    </row>
    <row r="209" spans="1:5" x14ac:dyDescent="0.25">
      <c r="A209" s="603" t="s">
        <v>982</v>
      </c>
      <c r="B209" s="604">
        <v>4578665</v>
      </c>
      <c r="C209" s="604">
        <v>1606963.92</v>
      </c>
      <c r="D209" s="612">
        <f t="shared" si="3"/>
        <v>6185629</v>
      </c>
      <c r="E209" s="597"/>
    </row>
    <row r="210" spans="1:5" x14ac:dyDescent="0.25">
      <c r="A210" s="603" t="s">
        <v>983</v>
      </c>
      <c r="B210" s="604">
        <v>56459050</v>
      </c>
      <c r="C210" s="604">
        <v>12632687.640000001</v>
      </c>
      <c r="D210" s="612">
        <f t="shared" si="3"/>
        <v>69091738</v>
      </c>
      <c r="E210" s="597"/>
    </row>
    <row r="211" spans="1:5" x14ac:dyDescent="0.25">
      <c r="A211" s="603" t="s">
        <v>1350</v>
      </c>
      <c r="B211" s="604">
        <v>25440187</v>
      </c>
      <c r="C211" s="604">
        <v>4607160.84</v>
      </c>
      <c r="D211" s="612">
        <f t="shared" si="3"/>
        <v>30047348</v>
      </c>
      <c r="E211" s="597"/>
    </row>
    <row r="212" spans="1:5" x14ac:dyDescent="0.25">
      <c r="A212" s="603" t="s">
        <v>1351</v>
      </c>
      <c r="B212" s="604">
        <v>3049418</v>
      </c>
      <c r="C212" s="604">
        <v>402902.52</v>
      </c>
      <c r="D212" s="612">
        <f t="shared" si="3"/>
        <v>3452321</v>
      </c>
      <c r="E212" s="597"/>
    </row>
    <row r="213" spans="1:5" x14ac:dyDescent="0.25">
      <c r="A213" s="603" t="s">
        <v>986</v>
      </c>
      <c r="B213" s="604">
        <v>20086487</v>
      </c>
      <c r="C213" s="604">
        <v>3831888.72</v>
      </c>
      <c r="D213" s="612">
        <f t="shared" si="3"/>
        <v>23918376</v>
      </c>
      <c r="E213" s="597"/>
    </row>
    <row r="214" spans="1:5" x14ac:dyDescent="0.25">
      <c r="A214" s="603" t="s">
        <v>987</v>
      </c>
      <c r="B214" s="604">
        <v>10334832</v>
      </c>
      <c r="C214" s="604">
        <v>2264086.6800000002</v>
      </c>
      <c r="D214" s="612">
        <f t="shared" si="3"/>
        <v>12598919</v>
      </c>
      <c r="E214" s="597"/>
    </row>
    <row r="215" spans="1:5" x14ac:dyDescent="0.25">
      <c r="A215" s="603" t="s">
        <v>988</v>
      </c>
      <c r="B215" s="604">
        <v>21855843</v>
      </c>
      <c r="C215" s="604">
        <v>2068941.12</v>
      </c>
      <c r="D215" s="612">
        <f t="shared" si="3"/>
        <v>23924784</v>
      </c>
      <c r="E215" s="597"/>
    </row>
    <row r="216" spans="1:5" x14ac:dyDescent="0.25">
      <c r="A216" s="603" t="s">
        <v>989</v>
      </c>
      <c r="B216" s="604">
        <v>11310510</v>
      </c>
      <c r="C216" s="604">
        <v>2789784.84</v>
      </c>
      <c r="D216" s="612">
        <f t="shared" si="3"/>
        <v>14100295</v>
      </c>
      <c r="E216" s="597"/>
    </row>
    <row r="217" spans="1:5" x14ac:dyDescent="0.25">
      <c r="A217" s="603" t="s">
        <v>990</v>
      </c>
      <c r="B217" s="604">
        <v>5842657</v>
      </c>
      <c r="C217" s="604">
        <v>1349424.84</v>
      </c>
      <c r="D217" s="612">
        <f t="shared" si="3"/>
        <v>7192082</v>
      </c>
      <c r="E217" s="597"/>
    </row>
    <row r="218" spans="1:5" x14ac:dyDescent="0.25">
      <c r="A218" s="603" t="s">
        <v>991</v>
      </c>
      <c r="B218" s="604">
        <v>2936495</v>
      </c>
      <c r="C218" s="604">
        <v>583445.4</v>
      </c>
      <c r="D218" s="612">
        <f t="shared" si="3"/>
        <v>3519940</v>
      </c>
      <c r="E218" s="597"/>
    </row>
    <row r="219" spans="1:5" x14ac:dyDescent="0.25">
      <c r="A219" s="603" t="s">
        <v>992</v>
      </c>
      <c r="B219" s="604">
        <v>2612993</v>
      </c>
      <c r="C219" s="604">
        <v>823726.68</v>
      </c>
      <c r="D219" s="612">
        <f t="shared" si="3"/>
        <v>3436720</v>
      </c>
      <c r="E219" s="597"/>
    </row>
    <row r="220" spans="1:5" x14ac:dyDescent="0.25">
      <c r="A220" s="603" t="s">
        <v>993</v>
      </c>
      <c r="B220" s="604">
        <v>15345506</v>
      </c>
      <c r="C220" s="604">
        <v>2207003.2799999998</v>
      </c>
      <c r="D220" s="612">
        <f t="shared" si="3"/>
        <v>17552509</v>
      </c>
      <c r="E220" s="597"/>
    </row>
    <row r="221" spans="1:5" x14ac:dyDescent="0.25">
      <c r="A221" s="603" t="s">
        <v>994</v>
      </c>
      <c r="B221" s="604">
        <v>3191368</v>
      </c>
      <c r="C221" s="604">
        <v>361085.64</v>
      </c>
      <c r="D221" s="612">
        <f t="shared" si="3"/>
        <v>3552454</v>
      </c>
      <c r="E221" s="597"/>
    </row>
    <row r="222" spans="1:5" x14ac:dyDescent="0.25">
      <c r="A222" s="603" t="s">
        <v>995</v>
      </c>
      <c r="B222" s="604">
        <v>6331397</v>
      </c>
      <c r="C222" s="604">
        <v>1770912.72</v>
      </c>
      <c r="D222" s="612">
        <f t="shared" si="3"/>
        <v>8102310</v>
      </c>
      <c r="E222" s="597"/>
    </row>
    <row r="223" spans="1:5" x14ac:dyDescent="0.25">
      <c r="A223" s="603" t="s">
        <v>996</v>
      </c>
      <c r="B223" s="604">
        <v>7570533</v>
      </c>
      <c r="C223" s="604">
        <v>1786842.96</v>
      </c>
      <c r="D223" s="612">
        <f t="shared" si="3"/>
        <v>9357376</v>
      </c>
      <c r="E223" s="597"/>
    </row>
    <row r="224" spans="1:5" x14ac:dyDescent="0.25">
      <c r="A224" s="603" t="s">
        <v>997</v>
      </c>
      <c r="B224" s="604">
        <v>3578496</v>
      </c>
      <c r="C224" s="604">
        <v>991658.04</v>
      </c>
      <c r="D224" s="612">
        <f t="shared" si="3"/>
        <v>4570154</v>
      </c>
      <c r="E224" s="597"/>
    </row>
    <row r="225" spans="1:5" x14ac:dyDescent="0.25">
      <c r="A225" s="603" t="s">
        <v>998</v>
      </c>
      <c r="B225" s="604">
        <v>3056737</v>
      </c>
      <c r="C225" s="604">
        <v>946522.32</v>
      </c>
      <c r="D225" s="612">
        <f t="shared" si="3"/>
        <v>4003259</v>
      </c>
      <c r="E225" s="597"/>
    </row>
    <row r="226" spans="1:5" x14ac:dyDescent="0.25">
      <c r="A226" s="603" t="s">
        <v>999</v>
      </c>
      <c r="B226" s="604">
        <v>2069350</v>
      </c>
      <c r="C226" s="604">
        <v>292054.56</v>
      </c>
      <c r="D226" s="612">
        <f t="shared" si="3"/>
        <v>2361405</v>
      </c>
      <c r="E226" s="597"/>
    </row>
    <row r="227" spans="1:5" x14ac:dyDescent="0.25">
      <c r="A227" s="603" t="s">
        <v>1000</v>
      </c>
      <c r="B227" s="604">
        <v>2028356</v>
      </c>
      <c r="C227" s="604">
        <v>426797.88</v>
      </c>
      <c r="D227" s="612">
        <f t="shared" si="3"/>
        <v>2455154</v>
      </c>
      <c r="E227" s="597"/>
    </row>
    <row r="228" spans="1:5" x14ac:dyDescent="0.25">
      <c r="A228" s="603" t="s">
        <v>1001</v>
      </c>
      <c r="B228" s="604">
        <v>19639842</v>
      </c>
      <c r="C228" s="604">
        <v>3918177.6</v>
      </c>
      <c r="D228" s="612">
        <f t="shared" si="3"/>
        <v>23558020</v>
      </c>
      <c r="E228" s="597"/>
    </row>
    <row r="229" spans="1:5" x14ac:dyDescent="0.25">
      <c r="A229" s="603" t="s">
        <v>1002</v>
      </c>
      <c r="B229" s="604">
        <v>6999199</v>
      </c>
      <c r="C229" s="604">
        <v>1972032.12</v>
      </c>
      <c r="D229" s="612">
        <f t="shared" si="3"/>
        <v>8971231</v>
      </c>
      <c r="E229" s="597"/>
    </row>
    <row r="230" spans="1:5" x14ac:dyDescent="0.25">
      <c r="A230" s="603" t="s">
        <v>1003</v>
      </c>
      <c r="B230" s="604">
        <v>10573955</v>
      </c>
      <c r="C230" s="604">
        <v>12172701.6</v>
      </c>
      <c r="D230" s="612">
        <f t="shared" si="3"/>
        <v>22746657</v>
      </c>
      <c r="E230" s="597"/>
    </row>
    <row r="231" spans="1:5" x14ac:dyDescent="0.25">
      <c r="A231" s="603" t="s">
        <v>1004</v>
      </c>
      <c r="B231" s="604">
        <v>3219549</v>
      </c>
      <c r="C231" s="604">
        <v>552912.36</v>
      </c>
      <c r="D231" s="612">
        <f t="shared" si="3"/>
        <v>3772461</v>
      </c>
      <c r="E231" s="597"/>
    </row>
    <row r="232" spans="1:5" x14ac:dyDescent="0.25">
      <c r="A232" s="603" t="s">
        <v>1005</v>
      </c>
      <c r="B232" s="604">
        <v>26679870</v>
      </c>
      <c r="C232" s="604">
        <v>6072080.04</v>
      </c>
      <c r="D232" s="612">
        <f t="shared" si="3"/>
        <v>32751950</v>
      </c>
      <c r="E232" s="597"/>
    </row>
    <row r="233" spans="1:5" x14ac:dyDescent="0.25">
      <c r="A233" s="603" t="s">
        <v>1006</v>
      </c>
      <c r="B233" s="604">
        <v>2164797</v>
      </c>
      <c r="C233" s="604">
        <v>618624.72</v>
      </c>
      <c r="D233" s="612">
        <f t="shared" si="3"/>
        <v>2783422</v>
      </c>
      <c r="E233" s="597"/>
    </row>
    <row r="234" spans="1:5" x14ac:dyDescent="0.25">
      <c r="A234" s="603" t="s">
        <v>1007</v>
      </c>
      <c r="B234" s="604">
        <v>12506083</v>
      </c>
      <c r="C234" s="604">
        <v>2115404.4</v>
      </c>
      <c r="D234" s="612">
        <f t="shared" si="3"/>
        <v>14621487</v>
      </c>
      <c r="E234" s="597"/>
    </row>
    <row r="235" spans="1:5" x14ac:dyDescent="0.25">
      <c r="A235" s="603" t="s">
        <v>1008</v>
      </c>
      <c r="B235" s="604">
        <v>62836282</v>
      </c>
      <c r="C235" s="604">
        <v>14725524.119999999</v>
      </c>
      <c r="D235" s="612">
        <f t="shared" si="3"/>
        <v>77561806</v>
      </c>
      <c r="E235" s="597"/>
    </row>
    <row r="236" spans="1:5" x14ac:dyDescent="0.25">
      <c r="A236" s="603" t="s">
        <v>1009</v>
      </c>
      <c r="B236" s="604">
        <v>4348710</v>
      </c>
      <c r="C236" s="604">
        <v>1141667.8799999999</v>
      </c>
      <c r="D236" s="612">
        <f t="shared" si="3"/>
        <v>5490378</v>
      </c>
      <c r="E236" s="597"/>
    </row>
    <row r="237" spans="1:5" x14ac:dyDescent="0.25">
      <c r="A237" s="603" t="s">
        <v>1010</v>
      </c>
      <c r="B237" s="604">
        <v>27832892</v>
      </c>
      <c r="C237" s="604">
        <v>4754515.68</v>
      </c>
      <c r="D237" s="612">
        <f t="shared" si="3"/>
        <v>32587408</v>
      </c>
      <c r="E237" s="597"/>
    </row>
    <row r="238" spans="1:5" x14ac:dyDescent="0.25">
      <c r="A238" s="603" t="s">
        <v>1011</v>
      </c>
      <c r="B238" s="604">
        <v>10635496</v>
      </c>
      <c r="C238" s="604">
        <v>2541538.56</v>
      </c>
      <c r="D238" s="612">
        <f t="shared" si="3"/>
        <v>13177035</v>
      </c>
      <c r="E238" s="597"/>
    </row>
    <row r="239" spans="1:5" x14ac:dyDescent="0.25">
      <c r="A239" s="603" t="s">
        <v>1012</v>
      </c>
      <c r="B239" s="604">
        <v>8008343</v>
      </c>
      <c r="C239" s="604">
        <v>910679.28</v>
      </c>
      <c r="D239" s="612">
        <f t="shared" si="3"/>
        <v>8919022</v>
      </c>
      <c r="E239" s="597"/>
    </row>
    <row r="240" spans="1:5" x14ac:dyDescent="0.25">
      <c r="A240" s="603" t="s">
        <v>1013</v>
      </c>
      <c r="B240" s="604">
        <v>3055481</v>
      </c>
      <c r="C240" s="604">
        <v>1040776.32</v>
      </c>
      <c r="D240" s="612">
        <f t="shared" si="3"/>
        <v>4096257</v>
      </c>
      <c r="E240" s="597"/>
    </row>
    <row r="241" spans="1:5" x14ac:dyDescent="0.25">
      <c r="A241" s="603" t="s">
        <v>1014</v>
      </c>
      <c r="B241" s="604">
        <v>2754922</v>
      </c>
      <c r="C241" s="604">
        <v>659777.88</v>
      </c>
      <c r="D241" s="612">
        <f t="shared" si="3"/>
        <v>3414700</v>
      </c>
      <c r="E241" s="597"/>
    </row>
    <row r="242" spans="1:5" x14ac:dyDescent="0.25">
      <c r="A242" s="603" t="s">
        <v>1015</v>
      </c>
      <c r="B242" s="604">
        <v>3441414</v>
      </c>
      <c r="C242" s="604">
        <v>663760.43999999994</v>
      </c>
      <c r="D242" s="612">
        <f t="shared" si="3"/>
        <v>4105174</v>
      </c>
      <c r="E242" s="597"/>
    </row>
    <row r="243" spans="1:5" x14ac:dyDescent="0.25">
      <c r="A243" s="603" t="s">
        <v>1016</v>
      </c>
      <c r="B243" s="604">
        <v>9887861</v>
      </c>
      <c r="C243" s="604">
        <v>1824677.28</v>
      </c>
      <c r="D243" s="612">
        <f t="shared" si="3"/>
        <v>11712538</v>
      </c>
      <c r="E243" s="597"/>
    </row>
    <row r="244" spans="1:5" x14ac:dyDescent="0.25">
      <c r="A244" s="603" t="s">
        <v>1017</v>
      </c>
      <c r="B244" s="604">
        <v>2843769</v>
      </c>
      <c r="C244" s="604">
        <v>686328.24</v>
      </c>
      <c r="D244" s="612">
        <f t="shared" si="3"/>
        <v>3530097</v>
      </c>
      <c r="E244" s="597"/>
    </row>
    <row r="245" spans="1:5" x14ac:dyDescent="0.25">
      <c r="A245" s="603" t="s">
        <v>1018</v>
      </c>
      <c r="B245" s="604">
        <v>41000657</v>
      </c>
      <c r="C245" s="604">
        <v>8254524.1200000001</v>
      </c>
      <c r="D245" s="612">
        <f t="shared" si="3"/>
        <v>49255181</v>
      </c>
      <c r="E245" s="597"/>
    </row>
    <row r="246" spans="1:5" x14ac:dyDescent="0.25">
      <c r="A246" s="603" t="s">
        <v>1019</v>
      </c>
      <c r="B246" s="604">
        <v>3483960</v>
      </c>
      <c r="C246" s="604">
        <v>1310926.8</v>
      </c>
      <c r="D246" s="612">
        <f t="shared" si="3"/>
        <v>4794887</v>
      </c>
      <c r="E246" s="597"/>
    </row>
    <row r="247" spans="1:5" x14ac:dyDescent="0.25">
      <c r="A247" s="603" t="s">
        <v>1020</v>
      </c>
      <c r="B247" s="604">
        <v>6977473</v>
      </c>
      <c r="C247" s="604">
        <v>2611233.36</v>
      </c>
      <c r="D247" s="612">
        <f t="shared" si="3"/>
        <v>9588706</v>
      </c>
      <c r="E247" s="597"/>
    </row>
    <row r="248" spans="1:5" x14ac:dyDescent="0.25">
      <c r="A248" s="603" t="s">
        <v>1021</v>
      </c>
      <c r="B248" s="604">
        <v>3320757</v>
      </c>
      <c r="C248" s="604">
        <v>878818.8</v>
      </c>
      <c r="D248" s="612">
        <f t="shared" si="3"/>
        <v>4199576</v>
      </c>
      <c r="E248" s="597"/>
    </row>
    <row r="249" spans="1:5" x14ac:dyDescent="0.25">
      <c r="A249" s="603" t="s">
        <v>1022</v>
      </c>
      <c r="B249" s="604">
        <v>1875854</v>
      </c>
      <c r="C249" s="604">
        <v>405557.64</v>
      </c>
      <c r="D249" s="612">
        <f t="shared" si="3"/>
        <v>2281412</v>
      </c>
      <c r="E249" s="597"/>
    </row>
    <row r="250" spans="1:5" x14ac:dyDescent="0.25">
      <c r="A250" s="603" t="s">
        <v>1023</v>
      </c>
      <c r="B250" s="604">
        <v>1498472</v>
      </c>
      <c r="C250" s="604">
        <v>1074628.08</v>
      </c>
      <c r="D250" s="612">
        <f t="shared" si="3"/>
        <v>2573100</v>
      </c>
      <c r="E250" s="597"/>
    </row>
    <row r="251" spans="1:5" x14ac:dyDescent="0.25">
      <c r="A251" s="603" t="s">
        <v>1024</v>
      </c>
      <c r="B251" s="604">
        <v>55633772</v>
      </c>
      <c r="C251" s="604">
        <v>10335412.92</v>
      </c>
      <c r="D251" s="612">
        <f t="shared" si="3"/>
        <v>65969185</v>
      </c>
      <c r="E251" s="597"/>
    </row>
    <row r="252" spans="1:5" x14ac:dyDescent="0.25">
      <c r="A252" s="603" t="s">
        <v>1025</v>
      </c>
      <c r="B252" s="604">
        <v>9362573</v>
      </c>
      <c r="C252" s="604">
        <v>2542866</v>
      </c>
      <c r="D252" s="612">
        <f t="shared" si="3"/>
        <v>11905439</v>
      </c>
      <c r="E252" s="597"/>
    </row>
    <row r="253" spans="1:5" x14ac:dyDescent="0.25">
      <c r="A253" s="603" t="s">
        <v>1026</v>
      </c>
      <c r="B253" s="604">
        <v>3002235</v>
      </c>
      <c r="C253" s="604">
        <v>822399.12</v>
      </c>
      <c r="D253" s="612">
        <f t="shared" si="3"/>
        <v>3824634</v>
      </c>
      <c r="E253" s="597"/>
    </row>
    <row r="254" spans="1:5" x14ac:dyDescent="0.25">
      <c r="A254" s="603" t="s">
        <v>1027</v>
      </c>
      <c r="B254" s="604">
        <v>3498925</v>
      </c>
      <c r="C254" s="604">
        <v>807796.44</v>
      </c>
      <c r="D254" s="612">
        <f t="shared" si="3"/>
        <v>4306721</v>
      </c>
      <c r="E254" s="597"/>
    </row>
    <row r="255" spans="1:5" x14ac:dyDescent="0.25">
      <c r="A255" s="603" t="s">
        <v>1028</v>
      </c>
      <c r="B255" s="604">
        <v>7603115</v>
      </c>
      <c r="C255" s="604">
        <v>1582404.72</v>
      </c>
      <c r="D255" s="612">
        <f t="shared" si="3"/>
        <v>9185520</v>
      </c>
      <c r="E255" s="597"/>
    </row>
    <row r="256" spans="1:5" x14ac:dyDescent="0.25">
      <c r="A256" s="603" t="s">
        <v>1029</v>
      </c>
      <c r="B256" s="604">
        <v>10368762</v>
      </c>
      <c r="C256" s="604">
        <v>1341459.72</v>
      </c>
      <c r="D256" s="612">
        <f t="shared" si="3"/>
        <v>11710222</v>
      </c>
      <c r="E256" s="597"/>
    </row>
    <row r="257" spans="1:5" x14ac:dyDescent="0.25">
      <c r="A257" s="603" t="s">
        <v>1030</v>
      </c>
      <c r="B257" s="604">
        <v>12742479</v>
      </c>
      <c r="C257" s="604">
        <v>2128679.52</v>
      </c>
      <c r="D257" s="612">
        <f t="shared" si="3"/>
        <v>14871159</v>
      </c>
      <c r="E257" s="597"/>
    </row>
    <row r="258" spans="1:5" x14ac:dyDescent="0.25">
      <c r="A258" s="603" t="s">
        <v>1031</v>
      </c>
      <c r="B258" s="604">
        <v>6395235</v>
      </c>
      <c r="C258" s="604">
        <v>1312254.24</v>
      </c>
      <c r="D258" s="612">
        <f t="shared" si="3"/>
        <v>7707489</v>
      </c>
      <c r="E258" s="597"/>
    </row>
    <row r="259" spans="1:5" x14ac:dyDescent="0.25">
      <c r="A259" s="603" t="s">
        <v>1032</v>
      </c>
      <c r="B259" s="604">
        <v>846096</v>
      </c>
      <c r="C259" s="604">
        <v>152001.12</v>
      </c>
      <c r="D259" s="612">
        <f t="shared" si="3"/>
        <v>998097</v>
      </c>
      <c r="E259" s="597"/>
    </row>
    <row r="260" spans="1:5" x14ac:dyDescent="0.25">
      <c r="A260" s="603" t="s">
        <v>1033</v>
      </c>
      <c r="B260" s="604">
        <v>3976265</v>
      </c>
      <c r="C260" s="604">
        <v>698275.92</v>
      </c>
      <c r="D260" s="612">
        <f t="shared" si="3"/>
        <v>4674541</v>
      </c>
      <c r="E260" s="597"/>
    </row>
    <row r="261" spans="1:5" x14ac:dyDescent="0.25">
      <c r="A261" s="603" t="s">
        <v>1034</v>
      </c>
      <c r="B261" s="604">
        <v>2378677</v>
      </c>
      <c r="C261" s="604">
        <v>463304.76</v>
      </c>
      <c r="D261" s="612">
        <f t="shared" ref="D261:D324" si="4">SUM(B261:C261)</f>
        <v>2841982</v>
      </c>
      <c r="E261" s="597"/>
    </row>
    <row r="262" spans="1:5" x14ac:dyDescent="0.25">
      <c r="A262" s="603" t="s">
        <v>1035</v>
      </c>
      <c r="B262" s="604">
        <v>8427096</v>
      </c>
      <c r="C262" s="604">
        <v>1421774.76</v>
      </c>
      <c r="D262" s="612">
        <f t="shared" si="4"/>
        <v>9848871</v>
      </c>
      <c r="E262" s="597"/>
    </row>
    <row r="263" spans="1:5" x14ac:dyDescent="0.25">
      <c r="A263" s="603" t="s">
        <v>1036</v>
      </c>
      <c r="B263" s="604">
        <v>6840727</v>
      </c>
      <c r="C263" s="604">
        <v>1454298.96</v>
      </c>
      <c r="D263" s="612">
        <f t="shared" si="4"/>
        <v>8295026</v>
      </c>
      <c r="E263" s="597"/>
    </row>
    <row r="264" spans="1:5" x14ac:dyDescent="0.25">
      <c r="A264" s="603" t="s">
        <v>1037</v>
      </c>
      <c r="B264" s="604">
        <v>22024695</v>
      </c>
      <c r="C264" s="604">
        <v>4601187</v>
      </c>
      <c r="D264" s="612">
        <f t="shared" si="4"/>
        <v>26625882</v>
      </c>
      <c r="E264" s="597"/>
    </row>
    <row r="265" spans="1:5" x14ac:dyDescent="0.25">
      <c r="A265" s="603" t="s">
        <v>1038</v>
      </c>
      <c r="B265" s="604">
        <v>2653458</v>
      </c>
      <c r="C265" s="604">
        <v>657786.6</v>
      </c>
      <c r="D265" s="612">
        <f t="shared" si="4"/>
        <v>3311245</v>
      </c>
      <c r="E265" s="597"/>
    </row>
    <row r="266" spans="1:5" x14ac:dyDescent="0.25">
      <c r="A266" s="603" t="s">
        <v>1039</v>
      </c>
      <c r="B266" s="604">
        <v>16339822</v>
      </c>
      <c r="C266" s="604">
        <v>2113413.1200000001</v>
      </c>
      <c r="D266" s="612">
        <f t="shared" si="4"/>
        <v>18453235</v>
      </c>
      <c r="E266" s="597"/>
    </row>
    <row r="267" spans="1:5" x14ac:dyDescent="0.25">
      <c r="A267" s="603" t="s">
        <v>1040</v>
      </c>
      <c r="B267" s="604">
        <v>7891915</v>
      </c>
      <c r="C267" s="604">
        <v>1439696.28</v>
      </c>
      <c r="D267" s="612">
        <f t="shared" si="4"/>
        <v>9331611</v>
      </c>
      <c r="E267" s="597"/>
    </row>
    <row r="268" spans="1:5" x14ac:dyDescent="0.25">
      <c r="A268" s="603" t="s">
        <v>1041</v>
      </c>
      <c r="B268" s="604">
        <v>16989633</v>
      </c>
      <c r="C268" s="604">
        <v>4454495.88</v>
      </c>
      <c r="D268" s="612">
        <f t="shared" si="4"/>
        <v>21444129</v>
      </c>
      <c r="E268" s="597"/>
    </row>
    <row r="269" spans="1:5" x14ac:dyDescent="0.25">
      <c r="A269" s="603" t="s">
        <v>1042</v>
      </c>
      <c r="B269" s="604">
        <v>20501387</v>
      </c>
      <c r="C269" s="604">
        <v>5675815.0800000001</v>
      </c>
      <c r="D269" s="612">
        <f t="shared" si="4"/>
        <v>26177202</v>
      </c>
      <c r="E269" s="597"/>
    </row>
    <row r="270" spans="1:5" x14ac:dyDescent="0.25">
      <c r="A270" s="603" t="s">
        <v>1043</v>
      </c>
      <c r="B270" s="604">
        <v>1197163</v>
      </c>
      <c r="C270" s="604">
        <v>162621.24</v>
      </c>
      <c r="D270" s="612">
        <f t="shared" si="4"/>
        <v>1359784</v>
      </c>
      <c r="E270" s="597"/>
    </row>
    <row r="271" spans="1:5" x14ac:dyDescent="0.25">
      <c r="A271" s="603" t="s">
        <v>1044</v>
      </c>
      <c r="B271" s="604">
        <v>1897545</v>
      </c>
      <c r="C271" s="604">
        <v>762660.72</v>
      </c>
      <c r="D271" s="612">
        <f t="shared" si="4"/>
        <v>2660206</v>
      </c>
      <c r="E271" s="597"/>
    </row>
    <row r="272" spans="1:5" x14ac:dyDescent="0.25">
      <c r="A272" s="603" t="s">
        <v>1045</v>
      </c>
      <c r="B272" s="604">
        <v>9927455</v>
      </c>
      <c r="C272" s="604">
        <v>2862798.48</v>
      </c>
      <c r="D272" s="612">
        <f t="shared" si="4"/>
        <v>12790253</v>
      </c>
      <c r="E272" s="597"/>
    </row>
    <row r="273" spans="1:5" x14ac:dyDescent="0.25">
      <c r="A273" s="603" t="s">
        <v>1046</v>
      </c>
      <c r="B273" s="604">
        <v>6623395</v>
      </c>
      <c r="C273" s="604">
        <v>870189.84</v>
      </c>
      <c r="D273" s="612">
        <f t="shared" si="4"/>
        <v>7493585</v>
      </c>
      <c r="E273" s="597"/>
    </row>
    <row r="274" spans="1:5" x14ac:dyDescent="0.25">
      <c r="A274" s="603" t="s">
        <v>1047</v>
      </c>
      <c r="B274" s="604">
        <v>11815476</v>
      </c>
      <c r="C274" s="604">
        <v>2120050.6800000002</v>
      </c>
      <c r="D274" s="612">
        <f t="shared" si="4"/>
        <v>13935527</v>
      </c>
      <c r="E274" s="597"/>
    </row>
    <row r="275" spans="1:5" x14ac:dyDescent="0.25">
      <c r="A275" s="603" t="s">
        <v>1048</v>
      </c>
      <c r="B275" s="604">
        <v>16837955</v>
      </c>
      <c r="C275" s="604">
        <v>4149829.92</v>
      </c>
      <c r="D275" s="612">
        <f t="shared" si="4"/>
        <v>20987785</v>
      </c>
      <c r="E275" s="597"/>
    </row>
    <row r="276" spans="1:5" x14ac:dyDescent="0.25">
      <c r="A276" s="603" t="s">
        <v>1049</v>
      </c>
      <c r="B276" s="604">
        <v>13909739</v>
      </c>
      <c r="C276" s="604">
        <v>2534237.16</v>
      </c>
      <c r="D276" s="612">
        <f t="shared" si="4"/>
        <v>16443976</v>
      </c>
      <c r="E276" s="597"/>
    </row>
    <row r="277" spans="1:5" x14ac:dyDescent="0.25">
      <c r="A277" s="603" t="s">
        <v>1050</v>
      </c>
      <c r="B277" s="604">
        <v>4941870</v>
      </c>
      <c r="C277" s="604">
        <v>881473.8</v>
      </c>
      <c r="D277" s="612">
        <f t="shared" si="4"/>
        <v>5823344</v>
      </c>
      <c r="E277" s="597"/>
    </row>
    <row r="278" spans="1:5" x14ac:dyDescent="0.25">
      <c r="A278" s="603" t="s">
        <v>1051</v>
      </c>
      <c r="B278" s="604">
        <v>22629078</v>
      </c>
      <c r="C278" s="604">
        <v>4836158.16</v>
      </c>
      <c r="D278" s="612">
        <f t="shared" si="4"/>
        <v>27465236</v>
      </c>
      <c r="E278" s="597"/>
    </row>
    <row r="279" spans="1:5" x14ac:dyDescent="0.25">
      <c r="A279" s="603" t="s">
        <v>1052</v>
      </c>
      <c r="B279" s="604">
        <v>3201787</v>
      </c>
      <c r="C279" s="604">
        <v>458658.48</v>
      </c>
      <c r="D279" s="612">
        <f t="shared" si="4"/>
        <v>3660445</v>
      </c>
      <c r="E279" s="597"/>
    </row>
    <row r="280" spans="1:5" x14ac:dyDescent="0.25">
      <c r="A280" s="603" t="s">
        <v>1053</v>
      </c>
      <c r="B280" s="604">
        <v>32356450</v>
      </c>
      <c r="C280" s="604">
        <v>8197440.7199999997</v>
      </c>
      <c r="D280" s="612">
        <f t="shared" si="4"/>
        <v>40553891</v>
      </c>
      <c r="E280" s="597"/>
    </row>
    <row r="281" spans="1:5" x14ac:dyDescent="0.25">
      <c r="A281" s="603" t="s">
        <v>1054</v>
      </c>
      <c r="B281" s="604">
        <v>68670689</v>
      </c>
      <c r="C281" s="604">
        <v>25675579.079999998</v>
      </c>
      <c r="D281" s="612">
        <f t="shared" si="4"/>
        <v>94346268</v>
      </c>
      <c r="E281" s="597"/>
    </row>
    <row r="282" spans="1:5" x14ac:dyDescent="0.25">
      <c r="A282" s="603" t="s">
        <v>1055</v>
      </c>
      <c r="B282" s="604">
        <v>8927988</v>
      </c>
      <c r="C282" s="604">
        <v>1946145.48</v>
      </c>
      <c r="D282" s="612">
        <f t="shared" si="4"/>
        <v>10874133</v>
      </c>
      <c r="E282" s="597"/>
    </row>
    <row r="283" spans="1:5" x14ac:dyDescent="0.25">
      <c r="A283" s="603" t="s">
        <v>1056</v>
      </c>
      <c r="B283" s="604">
        <v>3600141</v>
      </c>
      <c r="C283" s="604">
        <v>1334822.1599999999</v>
      </c>
      <c r="D283" s="612">
        <f t="shared" si="4"/>
        <v>4934963</v>
      </c>
      <c r="E283" s="597"/>
    </row>
    <row r="284" spans="1:5" x14ac:dyDescent="0.25">
      <c r="A284" s="603" t="s">
        <v>1057</v>
      </c>
      <c r="B284" s="604">
        <v>1176747</v>
      </c>
      <c r="C284" s="604">
        <v>202446.96</v>
      </c>
      <c r="D284" s="612">
        <f t="shared" si="4"/>
        <v>1379194</v>
      </c>
      <c r="E284" s="597"/>
    </row>
    <row r="285" spans="1:5" x14ac:dyDescent="0.25">
      <c r="A285" s="603" t="s">
        <v>1058</v>
      </c>
      <c r="B285" s="604">
        <v>3457120</v>
      </c>
      <c r="C285" s="604">
        <v>433435.56</v>
      </c>
      <c r="D285" s="612">
        <f t="shared" si="4"/>
        <v>3890556</v>
      </c>
      <c r="E285" s="597"/>
    </row>
    <row r="286" spans="1:5" x14ac:dyDescent="0.25">
      <c r="A286" s="603" t="s">
        <v>1059</v>
      </c>
      <c r="B286" s="604">
        <v>2360549</v>
      </c>
      <c r="C286" s="604">
        <v>692965.8</v>
      </c>
      <c r="D286" s="612">
        <f t="shared" si="4"/>
        <v>3053515</v>
      </c>
      <c r="E286" s="597"/>
    </row>
    <row r="287" spans="1:5" x14ac:dyDescent="0.25">
      <c r="A287" s="603" t="s">
        <v>1060</v>
      </c>
      <c r="B287" s="604">
        <v>10551956</v>
      </c>
      <c r="C287" s="604">
        <v>2084871.36</v>
      </c>
      <c r="D287" s="612">
        <f t="shared" si="4"/>
        <v>12636827</v>
      </c>
      <c r="E287" s="597"/>
    </row>
    <row r="288" spans="1:5" x14ac:dyDescent="0.25">
      <c r="A288" s="603" t="s">
        <v>1061</v>
      </c>
      <c r="B288" s="604">
        <v>6826445</v>
      </c>
      <c r="C288" s="604">
        <v>2434673.04</v>
      </c>
      <c r="D288" s="612">
        <f t="shared" si="4"/>
        <v>9261118</v>
      </c>
      <c r="E288" s="597"/>
    </row>
    <row r="289" spans="1:5" x14ac:dyDescent="0.25">
      <c r="A289" s="603" t="s">
        <v>1062</v>
      </c>
      <c r="B289" s="604">
        <v>7304469</v>
      </c>
      <c r="C289" s="604">
        <v>2057657.16</v>
      </c>
      <c r="D289" s="612">
        <f t="shared" si="4"/>
        <v>9362126</v>
      </c>
      <c r="E289" s="597"/>
    </row>
    <row r="290" spans="1:5" x14ac:dyDescent="0.25">
      <c r="A290" s="603" t="s">
        <v>1063</v>
      </c>
      <c r="B290" s="604">
        <v>1244943</v>
      </c>
      <c r="C290" s="604">
        <v>203774.4</v>
      </c>
      <c r="D290" s="612">
        <f t="shared" si="4"/>
        <v>1448717</v>
      </c>
      <c r="E290" s="597"/>
    </row>
    <row r="291" spans="1:5" x14ac:dyDescent="0.25">
      <c r="A291" s="603" t="s">
        <v>1064</v>
      </c>
      <c r="B291" s="604">
        <v>1964162</v>
      </c>
      <c r="C291" s="604">
        <v>388299.84</v>
      </c>
      <c r="D291" s="612">
        <f t="shared" si="4"/>
        <v>2352462</v>
      </c>
      <c r="E291" s="597"/>
    </row>
    <row r="292" spans="1:5" x14ac:dyDescent="0.25">
      <c r="A292" s="603" t="s">
        <v>1065</v>
      </c>
      <c r="B292" s="604">
        <v>2778543</v>
      </c>
      <c r="C292" s="604">
        <v>805805.16</v>
      </c>
      <c r="D292" s="612">
        <f t="shared" si="4"/>
        <v>3584348</v>
      </c>
      <c r="E292" s="597"/>
    </row>
    <row r="293" spans="1:5" x14ac:dyDescent="0.25">
      <c r="A293" s="603" t="s">
        <v>1066</v>
      </c>
      <c r="B293" s="604">
        <v>2269810</v>
      </c>
      <c r="C293" s="604">
        <v>692302.08</v>
      </c>
      <c r="D293" s="612">
        <f t="shared" si="4"/>
        <v>2962112</v>
      </c>
      <c r="E293" s="597"/>
    </row>
    <row r="294" spans="1:5" x14ac:dyDescent="0.25">
      <c r="A294" s="603" t="s">
        <v>1067</v>
      </c>
      <c r="B294" s="604">
        <v>11836575</v>
      </c>
      <c r="C294" s="604">
        <v>2859479.76</v>
      </c>
      <c r="D294" s="612">
        <f t="shared" si="4"/>
        <v>14696055</v>
      </c>
      <c r="E294" s="597"/>
    </row>
    <row r="295" spans="1:5" x14ac:dyDescent="0.25">
      <c r="A295" s="603" t="s">
        <v>1068</v>
      </c>
      <c r="B295" s="604">
        <v>5898281</v>
      </c>
      <c r="C295" s="604">
        <v>1002278.16</v>
      </c>
      <c r="D295" s="612">
        <f t="shared" si="4"/>
        <v>6900559</v>
      </c>
      <c r="E295" s="597"/>
    </row>
    <row r="296" spans="1:5" x14ac:dyDescent="0.25">
      <c r="A296" s="603" t="s">
        <v>1069</v>
      </c>
      <c r="B296" s="604">
        <v>8234815</v>
      </c>
      <c r="C296" s="604">
        <v>11360922.720000001</v>
      </c>
      <c r="D296" s="612">
        <f t="shared" si="4"/>
        <v>19595738</v>
      </c>
      <c r="E296" s="597"/>
    </row>
    <row r="297" spans="1:5" x14ac:dyDescent="0.25">
      <c r="A297" s="603" t="s">
        <v>1070</v>
      </c>
      <c r="B297" s="604">
        <v>7619760</v>
      </c>
      <c r="C297" s="604">
        <v>4669554.24</v>
      </c>
      <c r="D297" s="612">
        <f t="shared" si="4"/>
        <v>12289314</v>
      </c>
      <c r="E297" s="597"/>
    </row>
    <row r="298" spans="1:5" x14ac:dyDescent="0.25">
      <c r="A298" s="603" t="s">
        <v>1071</v>
      </c>
      <c r="B298" s="604">
        <v>11221247</v>
      </c>
      <c r="C298" s="604">
        <v>6650879.04</v>
      </c>
      <c r="D298" s="612">
        <f t="shared" si="4"/>
        <v>17872126</v>
      </c>
      <c r="E298" s="597"/>
    </row>
    <row r="299" spans="1:5" x14ac:dyDescent="0.25">
      <c r="A299" s="603" t="s">
        <v>1072</v>
      </c>
      <c r="B299" s="604">
        <v>1934713</v>
      </c>
      <c r="C299" s="604">
        <v>633891.12</v>
      </c>
      <c r="D299" s="612">
        <f t="shared" si="4"/>
        <v>2568604</v>
      </c>
      <c r="E299" s="597"/>
    </row>
    <row r="300" spans="1:5" x14ac:dyDescent="0.25">
      <c r="A300" s="603" t="s">
        <v>1073</v>
      </c>
      <c r="B300" s="604">
        <v>8515252</v>
      </c>
      <c r="C300" s="604">
        <v>1826004.84</v>
      </c>
      <c r="D300" s="612">
        <f t="shared" si="4"/>
        <v>10341257</v>
      </c>
      <c r="E300" s="597"/>
    </row>
    <row r="301" spans="1:5" x14ac:dyDescent="0.25">
      <c r="A301" s="603" t="s">
        <v>1074</v>
      </c>
      <c r="B301" s="604">
        <v>19678131</v>
      </c>
      <c r="C301" s="604">
        <v>9018512.2799999993</v>
      </c>
      <c r="D301" s="612">
        <f t="shared" si="4"/>
        <v>28696643</v>
      </c>
      <c r="E301" s="597"/>
    </row>
    <row r="302" spans="1:5" x14ac:dyDescent="0.25">
      <c r="A302" s="603" t="s">
        <v>1075</v>
      </c>
      <c r="B302" s="604">
        <v>2745000</v>
      </c>
      <c r="C302" s="604">
        <v>746730.48</v>
      </c>
      <c r="D302" s="612">
        <f t="shared" si="4"/>
        <v>3491730</v>
      </c>
      <c r="E302" s="597"/>
    </row>
    <row r="303" spans="1:5" x14ac:dyDescent="0.25">
      <c r="A303" s="603" t="s">
        <v>1076</v>
      </c>
      <c r="B303" s="604">
        <v>17020207</v>
      </c>
      <c r="C303" s="604">
        <v>4402058.88</v>
      </c>
      <c r="D303" s="612">
        <f t="shared" si="4"/>
        <v>21422266</v>
      </c>
      <c r="E303" s="597"/>
    </row>
    <row r="304" spans="1:5" x14ac:dyDescent="0.25">
      <c r="A304" s="603" t="s">
        <v>1077</v>
      </c>
      <c r="B304" s="604">
        <v>2955249</v>
      </c>
      <c r="C304" s="604">
        <v>1058034</v>
      </c>
      <c r="D304" s="612">
        <f t="shared" si="4"/>
        <v>4013283</v>
      </c>
      <c r="E304" s="597"/>
    </row>
    <row r="305" spans="1:5" x14ac:dyDescent="0.25">
      <c r="A305" s="603" t="s">
        <v>1078</v>
      </c>
      <c r="B305" s="604">
        <v>13282630</v>
      </c>
      <c r="C305" s="604">
        <v>3026083.56</v>
      </c>
      <c r="D305" s="612">
        <f t="shared" si="4"/>
        <v>16308714</v>
      </c>
      <c r="E305" s="597"/>
    </row>
    <row r="306" spans="1:5" x14ac:dyDescent="0.25">
      <c r="A306" s="603" t="s">
        <v>1079</v>
      </c>
      <c r="B306" s="604">
        <v>2627238</v>
      </c>
      <c r="C306" s="604">
        <v>717525</v>
      </c>
      <c r="D306" s="612">
        <f t="shared" si="4"/>
        <v>3344763</v>
      </c>
      <c r="E306" s="597"/>
    </row>
    <row r="307" spans="1:5" x14ac:dyDescent="0.25">
      <c r="A307" s="603" t="s">
        <v>1080</v>
      </c>
      <c r="B307" s="604">
        <v>2878580</v>
      </c>
      <c r="C307" s="604">
        <v>475252.44</v>
      </c>
      <c r="D307" s="612">
        <f t="shared" si="4"/>
        <v>3353832</v>
      </c>
      <c r="E307" s="597"/>
    </row>
    <row r="308" spans="1:5" x14ac:dyDescent="0.25">
      <c r="A308" s="603" t="s">
        <v>1081</v>
      </c>
      <c r="B308" s="604">
        <v>2859680</v>
      </c>
      <c r="C308" s="604">
        <v>2876073.72</v>
      </c>
      <c r="D308" s="612">
        <f t="shared" si="4"/>
        <v>5735754</v>
      </c>
      <c r="E308" s="597"/>
    </row>
    <row r="309" spans="1:5" x14ac:dyDescent="0.25">
      <c r="A309" s="603" t="s">
        <v>1082</v>
      </c>
      <c r="B309" s="604">
        <v>11554248</v>
      </c>
      <c r="C309" s="604">
        <v>3089140.8</v>
      </c>
      <c r="D309" s="612">
        <f t="shared" si="4"/>
        <v>14643389</v>
      </c>
      <c r="E309" s="597"/>
    </row>
    <row r="310" spans="1:5" x14ac:dyDescent="0.25">
      <c r="A310" s="603" t="s">
        <v>1083</v>
      </c>
      <c r="B310" s="604">
        <v>15326037</v>
      </c>
      <c r="C310" s="604">
        <v>6461707.3200000003</v>
      </c>
      <c r="D310" s="612">
        <f t="shared" si="4"/>
        <v>21787744</v>
      </c>
      <c r="E310" s="597"/>
    </row>
    <row r="311" spans="1:5" x14ac:dyDescent="0.25">
      <c r="A311" s="603" t="s">
        <v>1084</v>
      </c>
      <c r="B311" s="604">
        <v>4937969</v>
      </c>
      <c r="C311" s="604">
        <v>2195055.6</v>
      </c>
      <c r="D311" s="612">
        <f t="shared" si="4"/>
        <v>7133025</v>
      </c>
      <c r="E311" s="597"/>
    </row>
    <row r="312" spans="1:5" x14ac:dyDescent="0.25">
      <c r="A312" s="603" t="s">
        <v>1085</v>
      </c>
      <c r="B312" s="604">
        <v>21752226</v>
      </c>
      <c r="C312" s="604">
        <v>6881867.6399999997</v>
      </c>
      <c r="D312" s="612">
        <f t="shared" si="4"/>
        <v>28634094</v>
      </c>
      <c r="E312" s="597"/>
    </row>
    <row r="313" spans="1:5" x14ac:dyDescent="0.25">
      <c r="A313" s="603" t="s">
        <v>1086</v>
      </c>
      <c r="B313" s="604">
        <v>13190756</v>
      </c>
      <c r="C313" s="604">
        <v>9659041.0800000001</v>
      </c>
      <c r="D313" s="612">
        <f t="shared" si="4"/>
        <v>22849797</v>
      </c>
      <c r="E313" s="597"/>
    </row>
    <row r="314" spans="1:5" x14ac:dyDescent="0.25">
      <c r="A314" s="603" t="s">
        <v>1087</v>
      </c>
      <c r="B314" s="604">
        <v>1460649</v>
      </c>
      <c r="C314" s="604">
        <v>320596.32</v>
      </c>
      <c r="D314" s="612">
        <f t="shared" si="4"/>
        <v>1781245</v>
      </c>
      <c r="E314" s="597"/>
    </row>
    <row r="315" spans="1:5" x14ac:dyDescent="0.25">
      <c r="A315" s="603" t="s">
        <v>1088</v>
      </c>
      <c r="B315" s="604">
        <v>22779911</v>
      </c>
      <c r="C315" s="604">
        <v>7486553.4000000004</v>
      </c>
      <c r="D315" s="612">
        <f t="shared" si="4"/>
        <v>30266464</v>
      </c>
      <c r="E315" s="597"/>
    </row>
    <row r="316" spans="1:5" x14ac:dyDescent="0.25">
      <c r="A316" s="603" t="s">
        <v>1089</v>
      </c>
      <c r="B316" s="604">
        <v>3124972</v>
      </c>
      <c r="C316" s="604">
        <v>484545.12</v>
      </c>
      <c r="D316" s="612">
        <f t="shared" si="4"/>
        <v>3609517</v>
      </c>
      <c r="E316" s="597"/>
    </row>
    <row r="317" spans="1:5" x14ac:dyDescent="0.25">
      <c r="A317" s="603" t="s">
        <v>1090</v>
      </c>
      <c r="B317" s="604">
        <v>3324327</v>
      </c>
      <c r="C317" s="604">
        <v>1164899.52</v>
      </c>
      <c r="D317" s="612">
        <f t="shared" si="4"/>
        <v>4489227</v>
      </c>
      <c r="E317" s="597"/>
    </row>
    <row r="318" spans="1:5" x14ac:dyDescent="0.25">
      <c r="A318" s="603" t="s">
        <v>1091</v>
      </c>
      <c r="B318" s="604">
        <v>5384887</v>
      </c>
      <c r="C318" s="604">
        <v>1260480.96</v>
      </c>
      <c r="D318" s="612">
        <f t="shared" si="4"/>
        <v>6645368</v>
      </c>
      <c r="E318" s="597"/>
    </row>
    <row r="319" spans="1:5" x14ac:dyDescent="0.25">
      <c r="A319" s="603" t="s">
        <v>1092</v>
      </c>
      <c r="B319" s="604">
        <v>3668351</v>
      </c>
      <c r="C319" s="604">
        <v>489855.12</v>
      </c>
      <c r="D319" s="612">
        <f t="shared" si="4"/>
        <v>4158206</v>
      </c>
      <c r="E319" s="597"/>
    </row>
    <row r="320" spans="1:5" x14ac:dyDescent="0.25">
      <c r="A320" s="603" t="s">
        <v>1093</v>
      </c>
      <c r="B320" s="604">
        <v>4625484</v>
      </c>
      <c r="C320" s="604">
        <v>834346.8</v>
      </c>
      <c r="D320" s="612">
        <f t="shared" si="4"/>
        <v>5459831</v>
      </c>
      <c r="E320" s="597"/>
    </row>
    <row r="321" spans="1:5" x14ac:dyDescent="0.25">
      <c r="A321" s="603" t="s">
        <v>1352</v>
      </c>
      <c r="B321" s="604">
        <v>42377640</v>
      </c>
      <c r="C321" s="604">
        <v>33041991.84</v>
      </c>
      <c r="D321" s="612">
        <f t="shared" si="4"/>
        <v>75419632</v>
      </c>
      <c r="E321" s="597"/>
    </row>
    <row r="322" spans="1:5" x14ac:dyDescent="0.25">
      <c r="A322" s="603" t="s">
        <v>1353</v>
      </c>
      <c r="B322" s="604">
        <v>3924357</v>
      </c>
      <c r="C322" s="604">
        <v>645175.07999999996</v>
      </c>
      <c r="D322" s="612">
        <f t="shared" si="4"/>
        <v>4569532</v>
      </c>
      <c r="E322" s="597"/>
    </row>
    <row r="323" spans="1:5" x14ac:dyDescent="0.25">
      <c r="A323" s="603" t="s">
        <v>1096</v>
      </c>
      <c r="B323" s="604">
        <v>2531843</v>
      </c>
      <c r="C323" s="604">
        <v>468614.88</v>
      </c>
      <c r="D323" s="612">
        <f t="shared" si="4"/>
        <v>3000458</v>
      </c>
      <c r="E323" s="597"/>
    </row>
    <row r="324" spans="1:5" x14ac:dyDescent="0.25">
      <c r="A324" s="603" t="s">
        <v>1097</v>
      </c>
      <c r="B324" s="604">
        <v>2743669</v>
      </c>
      <c r="C324" s="604">
        <v>498484.08</v>
      </c>
      <c r="D324" s="612">
        <f t="shared" si="4"/>
        <v>3242153</v>
      </c>
      <c r="E324" s="597"/>
    </row>
    <row r="325" spans="1:5" x14ac:dyDescent="0.25">
      <c r="A325" s="603" t="s">
        <v>1098</v>
      </c>
      <c r="B325" s="604">
        <v>3299660</v>
      </c>
      <c r="C325" s="604">
        <v>521715.72</v>
      </c>
      <c r="D325" s="612">
        <f t="shared" ref="D325:D388" si="5">SUM(B325:C325)</f>
        <v>3821376</v>
      </c>
      <c r="E325" s="597"/>
    </row>
    <row r="326" spans="1:5" x14ac:dyDescent="0.25">
      <c r="A326" s="603" t="s">
        <v>1099</v>
      </c>
      <c r="B326" s="604">
        <v>7129361</v>
      </c>
      <c r="C326" s="604">
        <v>1595679.96</v>
      </c>
      <c r="D326" s="612">
        <f t="shared" si="5"/>
        <v>8725041</v>
      </c>
      <c r="E326" s="597"/>
    </row>
    <row r="327" spans="1:5" x14ac:dyDescent="0.25">
      <c r="A327" s="603" t="s">
        <v>1100</v>
      </c>
      <c r="B327" s="604">
        <v>71932608</v>
      </c>
      <c r="C327" s="604">
        <v>31995905.52</v>
      </c>
      <c r="D327" s="612">
        <f t="shared" si="5"/>
        <v>103928514</v>
      </c>
      <c r="E327" s="597"/>
    </row>
    <row r="328" spans="1:5" x14ac:dyDescent="0.25">
      <c r="A328" s="603" t="s">
        <v>1101</v>
      </c>
      <c r="B328" s="604">
        <v>43799037</v>
      </c>
      <c r="C328" s="604">
        <v>7918661.4000000004</v>
      </c>
      <c r="D328" s="612">
        <f t="shared" si="5"/>
        <v>51717698</v>
      </c>
      <c r="E328" s="597"/>
    </row>
    <row r="329" spans="1:5" x14ac:dyDescent="0.25">
      <c r="A329" s="603" t="s">
        <v>1102</v>
      </c>
      <c r="B329" s="604">
        <v>17489786</v>
      </c>
      <c r="C329" s="604">
        <v>3353317.44</v>
      </c>
      <c r="D329" s="612">
        <f t="shared" si="5"/>
        <v>20843103</v>
      </c>
      <c r="E329" s="597"/>
    </row>
    <row r="330" spans="1:5" x14ac:dyDescent="0.25">
      <c r="A330" s="603" t="s">
        <v>1103</v>
      </c>
      <c r="B330" s="604">
        <v>22872632</v>
      </c>
      <c r="C330" s="604">
        <v>10274346.960000001</v>
      </c>
      <c r="D330" s="612">
        <f t="shared" si="5"/>
        <v>33146979</v>
      </c>
      <c r="E330" s="597"/>
    </row>
    <row r="331" spans="1:5" x14ac:dyDescent="0.25">
      <c r="A331" s="603" t="s">
        <v>1104</v>
      </c>
      <c r="B331" s="604">
        <v>4757724</v>
      </c>
      <c r="C331" s="604">
        <v>956478.72</v>
      </c>
      <c r="D331" s="612">
        <f t="shared" si="5"/>
        <v>5714203</v>
      </c>
      <c r="E331" s="597"/>
    </row>
    <row r="332" spans="1:5" x14ac:dyDescent="0.25">
      <c r="A332" s="603" t="s">
        <v>1105</v>
      </c>
      <c r="B332" s="604">
        <v>4332384</v>
      </c>
      <c r="C332" s="604">
        <v>765315.72</v>
      </c>
      <c r="D332" s="612">
        <f t="shared" si="5"/>
        <v>5097700</v>
      </c>
      <c r="E332" s="597"/>
    </row>
    <row r="333" spans="1:5" x14ac:dyDescent="0.25">
      <c r="A333" s="603" t="s">
        <v>1106</v>
      </c>
      <c r="B333" s="604">
        <v>12798130</v>
      </c>
      <c r="C333" s="604">
        <v>2851514.64</v>
      </c>
      <c r="D333" s="612">
        <f t="shared" si="5"/>
        <v>15649645</v>
      </c>
      <c r="E333" s="597"/>
    </row>
    <row r="334" spans="1:5" x14ac:dyDescent="0.25">
      <c r="A334" s="603" t="s">
        <v>1107</v>
      </c>
      <c r="B334" s="604">
        <v>3984117</v>
      </c>
      <c r="C334" s="604">
        <v>651812.76</v>
      </c>
      <c r="D334" s="612">
        <f t="shared" si="5"/>
        <v>4635930</v>
      </c>
      <c r="E334" s="597"/>
    </row>
    <row r="335" spans="1:5" x14ac:dyDescent="0.25">
      <c r="A335" s="603" t="s">
        <v>1108</v>
      </c>
      <c r="B335" s="604">
        <v>1269411</v>
      </c>
      <c r="C335" s="604">
        <v>247582.68</v>
      </c>
      <c r="D335" s="612">
        <f t="shared" si="5"/>
        <v>1516994</v>
      </c>
      <c r="E335" s="597"/>
    </row>
    <row r="336" spans="1:5" x14ac:dyDescent="0.25">
      <c r="A336" s="603" t="s">
        <v>1109</v>
      </c>
      <c r="B336" s="604">
        <v>5092234</v>
      </c>
      <c r="C336" s="604">
        <v>2186426.7599999998</v>
      </c>
      <c r="D336" s="612">
        <f t="shared" si="5"/>
        <v>7278661</v>
      </c>
      <c r="E336" s="597"/>
    </row>
    <row r="337" spans="1:5" x14ac:dyDescent="0.25">
      <c r="A337" s="603" t="s">
        <v>1110</v>
      </c>
      <c r="B337" s="604">
        <v>71731802</v>
      </c>
      <c r="C337" s="604">
        <v>33547113.48</v>
      </c>
      <c r="D337" s="612">
        <f t="shared" si="5"/>
        <v>105278915</v>
      </c>
      <c r="E337" s="597"/>
    </row>
    <row r="338" spans="1:5" x14ac:dyDescent="0.25">
      <c r="A338" s="603" t="s">
        <v>1111</v>
      </c>
      <c r="B338" s="604">
        <v>2920816</v>
      </c>
      <c r="C338" s="604">
        <v>575480.28</v>
      </c>
      <c r="D338" s="612">
        <f t="shared" si="5"/>
        <v>3496296</v>
      </c>
      <c r="E338" s="597"/>
    </row>
    <row r="339" spans="1:5" x14ac:dyDescent="0.25">
      <c r="A339" s="603" t="s">
        <v>1112</v>
      </c>
      <c r="B339" s="604">
        <v>6019514</v>
      </c>
      <c r="C339" s="604">
        <v>1126401.3600000001</v>
      </c>
      <c r="D339" s="612">
        <f t="shared" si="5"/>
        <v>7145915</v>
      </c>
      <c r="E339" s="597"/>
    </row>
    <row r="340" spans="1:5" x14ac:dyDescent="0.25">
      <c r="A340" s="603" t="s">
        <v>1113</v>
      </c>
      <c r="B340" s="604">
        <v>23768145</v>
      </c>
      <c r="C340" s="604">
        <v>3727678.32</v>
      </c>
      <c r="D340" s="612">
        <f t="shared" si="5"/>
        <v>27495823</v>
      </c>
      <c r="E340" s="597"/>
    </row>
    <row r="341" spans="1:5" x14ac:dyDescent="0.25">
      <c r="A341" s="603" t="s">
        <v>1114</v>
      </c>
      <c r="B341" s="604">
        <v>7467105</v>
      </c>
      <c r="C341" s="604">
        <v>6877221.3600000003</v>
      </c>
      <c r="D341" s="612">
        <f t="shared" si="5"/>
        <v>14344326</v>
      </c>
      <c r="E341" s="597"/>
    </row>
    <row r="342" spans="1:5" x14ac:dyDescent="0.25">
      <c r="A342" s="603" t="s">
        <v>1115</v>
      </c>
      <c r="B342" s="604">
        <v>5364944</v>
      </c>
      <c r="C342" s="604">
        <v>2889348.96</v>
      </c>
      <c r="D342" s="612">
        <f t="shared" si="5"/>
        <v>8254293</v>
      </c>
      <c r="E342" s="597"/>
    </row>
    <row r="343" spans="1:5" x14ac:dyDescent="0.25">
      <c r="A343" s="603" t="s">
        <v>1116</v>
      </c>
      <c r="B343" s="604">
        <v>4371606</v>
      </c>
      <c r="C343" s="604">
        <v>1159589.3999999999</v>
      </c>
      <c r="D343" s="612">
        <f t="shared" si="5"/>
        <v>5531195</v>
      </c>
      <c r="E343" s="597"/>
    </row>
    <row r="344" spans="1:5" x14ac:dyDescent="0.25">
      <c r="A344" s="603" t="s">
        <v>1117</v>
      </c>
      <c r="B344" s="604">
        <v>1316105</v>
      </c>
      <c r="C344" s="604">
        <v>159966.24</v>
      </c>
      <c r="D344" s="612">
        <f t="shared" si="5"/>
        <v>1476071</v>
      </c>
      <c r="E344" s="597"/>
    </row>
    <row r="345" spans="1:5" x14ac:dyDescent="0.25">
      <c r="A345" s="603" t="s">
        <v>1118</v>
      </c>
      <c r="B345" s="604">
        <v>3636833</v>
      </c>
      <c r="C345" s="604">
        <v>2724736.32</v>
      </c>
      <c r="D345" s="612">
        <f t="shared" si="5"/>
        <v>6361569</v>
      </c>
      <c r="E345" s="597"/>
    </row>
    <row r="346" spans="1:5" x14ac:dyDescent="0.25">
      <c r="A346" s="603" t="s">
        <v>1119</v>
      </c>
      <c r="B346" s="604">
        <v>4263876</v>
      </c>
      <c r="C346" s="604">
        <v>1326857.04</v>
      </c>
      <c r="D346" s="612">
        <f t="shared" si="5"/>
        <v>5590733</v>
      </c>
      <c r="E346" s="597"/>
    </row>
    <row r="347" spans="1:5" x14ac:dyDescent="0.25">
      <c r="A347" s="603" t="s">
        <v>1120</v>
      </c>
      <c r="B347" s="604">
        <v>6508497</v>
      </c>
      <c r="C347" s="604">
        <v>1864502.88</v>
      </c>
      <c r="D347" s="612">
        <f t="shared" si="5"/>
        <v>8373000</v>
      </c>
      <c r="E347" s="597"/>
    </row>
    <row r="348" spans="1:5" x14ac:dyDescent="0.25">
      <c r="A348" s="603" t="s">
        <v>1121</v>
      </c>
      <c r="B348" s="604">
        <v>7432559</v>
      </c>
      <c r="C348" s="604">
        <v>2779828.44</v>
      </c>
      <c r="D348" s="612">
        <f t="shared" si="5"/>
        <v>10212387</v>
      </c>
      <c r="E348" s="597"/>
    </row>
    <row r="349" spans="1:5" x14ac:dyDescent="0.25">
      <c r="A349" s="603" t="s">
        <v>1122</v>
      </c>
      <c r="B349" s="604">
        <v>2937128</v>
      </c>
      <c r="C349" s="604">
        <v>1023518.52</v>
      </c>
      <c r="D349" s="612">
        <f t="shared" si="5"/>
        <v>3960647</v>
      </c>
      <c r="E349" s="597"/>
    </row>
    <row r="350" spans="1:5" x14ac:dyDescent="0.25">
      <c r="A350" s="603" t="s">
        <v>1123</v>
      </c>
      <c r="B350" s="604">
        <v>12055706</v>
      </c>
      <c r="C350" s="604">
        <v>2789121.12</v>
      </c>
      <c r="D350" s="612">
        <f t="shared" si="5"/>
        <v>14844827</v>
      </c>
      <c r="E350" s="597"/>
    </row>
    <row r="351" spans="1:5" x14ac:dyDescent="0.25">
      <c r="A351" s="603" t="s">
        <v>1124</v>
      </c>
      <c r="B351" s="604">
        <v>20981466</v>
      </c>
      <c r="C351" s="604">
        <v>5437525.0800000001</v>
      </c>
      <c r="D351" s="612">
        <f t="shared" si="5"/>
        <v>26418991</v>
      </c>
      <c r="E351" s="597"/>
    </row>
    <row r="352" spans="1:5" x14ac:dyDescent="0.25">
      <c r="A352" s="603" t="s">
        <v>1125</v>
      </c>
      <c r="B352" s="604">
        <v>5065078</v>
      </c>
      <c r="C352" s="604">
        <v>1452971.52</v>
      </c>
      <c r="D352" s="612">
        <f t="shared" si="5"/>
        <v>6518050</v>
      </c>
      <c r="E352" s="597"/>
    </row>
    <row r="353" spans="1:5" x14ac:dyDescent="0.25">
      <c r="A353" s="603" t="s">
        <v>1126</v>
      </c>
      <c r="B353" s="604">
        <v>5304232</v>
      </c>
      <c r="C353" s="604">
        <v>11202947.76</v>
      </c>
      <c r="D353" s="612">
        <f t="shared" si="5"/>
        <v>16507180</v>
      </c>
      <c r="E353" s="597"/>
    </row>
    <row r="354" spans="1:5" x14ac:dyDescent="0.25">
      <c r="A354" s="603" t="s">
        <v>1127</v>
      </c>
      <c r="B354" s="604">
        <v>7032125</v>
      </c>
      <c r="C354" s="604">
        <v>1859856.6</v>
      </c>
      <c r="D354" s="612">
        <f t="shared" si="5"/>
        <v>8891982</v>
      </c>
      <c r="E354" s="597"/>
    </row>
    <row r="355" spans="1:5" x14ac:dyDescent="0.25">
      <c r="A355" s="603" t="s">
        <v>1128</v>
      </c>
      <c r="B355" s="604">
        <v>13718264</v>
      </c>
      <c r="C355" s="604">
        <v>3278976.24</v>
      </c>
      <c r="D355" s="612">
        <f t="shared" si="5"/>
        <v>16997240</v>
      </c>
      <c r="E355" s="597"/>
    </row>
    <row r="356" spans="1:5" x14ac:dyDescent="0.25">
      <c r="A356" s="603" t="s">
        <v>1129</v>
      </c>
      <c r="B356" s="604">
        <v>5182868</v>
      </c>
      <c r="C356" s="604">
        <v>1597007.52</v>
      </c>
      <c r="D356" s="612">
        <f t="shared" si="5"/>
        <v>6779876</v>
      </c>
      <c r="E356" s="597"/>
    </row>
    <row r="357" spans="1:5" x14ac:dyDescent="0.25">
      <c r="A357" s="603" t="s">
        <v>1130</v>
      </c>
      <c r="B357" s="604">
        <v>2987228</v>
      </c>
      <c r="C357" s="604">
        <v>316613.76000000001</v>
      </c>
      <c r="D357" s="612">
        <f t="shared" si="5"/>
        <v>3303842</v>
      </c>
      <c r="E357" s="597"/>
    </row>
    <row r="358" spans="1:5" x14ac:dyDescent="0.25">
      <c r="A358" s="603" t="s">
        <v>1131</v>
      </c>
      <c r="B358" s="604">
        <v>3284121</v>
      </c>
      <c r="C358" s="604">
        <v>452020.8</v>
      </c>
      <c r="D358" s="612">
        <f t="shared" si="5"/>
        <v>3736142</v>
      </c>
      <c r="E358" s="597"/>
    </row>
    <row r="359" spans="1:5" x14ac:dyDescent="0.25">
      <c r="A359" s="603" t="s">
        <v>1132</v>
      </c>
      <c r="B359" s="604">
        <v>3837309</v>
      </c>
      <c r="C359" s="604">
        <v>1446333.84</v>
      </c>
      <c r="D359" s="612">
        <f t="shared" si="5"/>
        <v>5283643</v>
      </c>
      <c r="E359" s="597"/>
    </row>
    <row r="360" spans="1:5" x14ac:dyDescent="0.25">
      <c r="A360" s="603" t="s">
        <v>1133</v>
      </c>
      <c r="B360" s="604">
        <v>3522667</v>
      </c>
      <c r="C360" s="604">
        <v>562868.76</v>
      </c>
      <c r="D360" s="612">
        <f t="shared" si="5"/>
        <v>4085536</v>
      </c>
      <c r="E360" s="597"/>
    </row>
    <row r="361" spans="1:5" x14ac:dyDescent="0.25">
      <c r="A361" s="603" t="s">
        <v>1134</v>
      </c>
      <c r="B361" s="604">
        <v>5039300</v>
      </c>
      <c r="C361" s="604">
        <v>1299642.8400000001</v>
      </c>
      <c r="D361" s="612">
        <f t="shared" si="5"/>
        <v>6338943</v>
      </c>
      <c r="E361" s="597"/>
    </row>
    <row r="362" spans="1:5" x14ac:dyDescent="0.25">
      <c r="A362" s="603" t="s">
        <v>1135</v>
      </c>
      <c r="B362" s="604">
        <v>2470347</v>
      </c>
      <c r="C362" s="604">
        <v>422815.32</v>
      </c>
      <c r="D362" s="612">
        <f t="shared" si="5"/>
        <v>2893162</v>
      </c>
      <c r="E362" s="597"/>
    </row>
    <row r="363" spans="1:5" x14ac:dyDescent="0.25">
      <c r="A363" s="603" t="s">
        <v>1136</v>
      </c>
      <c r="B363" s="604">
        <v>9551371</v>
      </c>
      <c r="C363" s="604">
        <v>2642430.12</v>
      </c>
      <c r="D363" s="612">
        <f t="shared" si="5"/>
        <v>12193801</v>
      </c>
      <c r="E363" s="597"/>
    </row>
    <row r="364" spans="1:5" x14ac:dyDescent="0.25">
      <c r="A364" s="603" t="s">
        <v>1137</v>
      </c>
      <c r="B364" s="604">
        <v>3428495</v>
      </c>
      <c r="C364" s="604">
        <v>547602.36</v>
      </c>
      <c r="D364" s="612">
        <f t="shared" si="5"/>
        <v>3976097</v>
      </c>
      <c r="E364" s="597"/>
    </row>
    <row r="365" spans="1:5" x14ac:dyDescent="0.25">
      <c r="A365" s="603" t="s">
        <v>1138</v>
      </c>
      <c r="B365" s="604">
        <v>2806622</v>
      </c>
      <c r="C365" s="604">
        <v>992321.76</v>
      </c>
      <c r="D365" s="612">
        <f t="shared" si="5"/>
        <v>3798944</v>
      </c>
      <c r="E365" s="597"/>
    </row>
    <row r="366" spans="1:5" x14ac:dyDescent="0.25">
      <c r="A366" s="603" t="s">
        <v>1139</v>
      </c>
      <c r="B366" s="604">
        <v>4312292</v>
      </c>
      <c r="C366" s="604">
        <v>1775559</v>
      </c>
      <c r="D366" s="612">
        <f t="shared" si="5"/>
        <v>6087851</v>
      </c>
      <c r="E366" s="597"/>
    </row>
    <row r="367" spans="1:5" x14ac:dyDescent="0.25">
      <c r="A367" s="603" t="s">
        <v>1140</v>
      </c>
      <c r="B367" s="604">
        <v>25159091</v>
      </c>
      <c r="C367" s="604">
        <v>12381786.119999999</v>
      </c>
      <c r="D367" s="612">
        <f t="shared" si="5"/>
        <v>37540877</v>
      </c>
      <c r="E367" s="597"/>
    </row>
    <row r="368" spans="1:5" x14ac:dyDescent="0.25">
      <c r="A368" s="603" t="s">
        <v>1141</v>
      </c>
      <c r="B368" s="604">
        <v>3391201</v>
      </c>
      <c r="C368" s="604">
        <v>702922.2</v>
      </c>
      <c r="D368" s="612">
        <f t="shared" si="5"/>
        <v>4094123</v>
      </c>
      <c r="E368" s="597"/>
    </row>
    <row r="369" spans="1:5" x14ac:dyDescent="0.25">
      <c r="A369" s="603" t="s">
        <v>1142</v>
      </c>
      <c r="B369" s="604">
        <v>14839786</v>
      </c>
      <c r="C369" s="604">
        <v>2439983.16</v>
      </c>
      <c r="D369" s="612">
        <f t="shared" si="5"/>
        <v>17279769</v>
      </c>
      <c r="E369" s="597"/>
    </row>
    <row r="370" spans="1:5" x14ac:dyDescent="0.25">
      <c r="A370" s="603" t="s">
        <v>1143</v>
      </c>
      <c r="B370" s="604">
        <v>13513591</v>
      </c>
      <c r="C370" s="604">
        <v>3041350.08</v>
      </c>
      <c r="D370" s="612">
        <f t="shared" si="5"/>
        <v>16554941</v>
      </c>
      <c r="E370" s="597"/>
    </row>
    <row r="371" spans="1:5" x14ac:dyDescent="0.25">
      <c r="A371" s="603" t="s">
        <v>1144</v>
      </c>
      <c r="B371" s="604">
        <v>4491804</v>
      </c>
      <c r="C371" s="604">
        <v>1371992.76</v>
      </c>
      <c r="D371" s="612">
        <f t="shared" si="5"/>
        <v>5863797</v>
      </c>
      <c r="E371" s="597"/>
    </row>
    <row r="372" spans="1:5" x14ac:dyDescent="0.25">
      <c r="A372" s="603" t="s">
        <v>1145</v>
      </c>
      <c r="B372" s="604">
        <v>2641595</v>
      </c>
      <c r="C372" s="604">
        <v>1455626.52</v>
      </c>
      <c r="D372" s="612">
        <f t="shared" si="5"/>
        <v>4097222</v>
      </c>
      <c r="E372" s="597"/>
    </row>
    <row r="373" spans="1:5" x14ac:dyDescent="0.25">
      <c r="A373" s="603" t="s">
        <v>1146</v>
      </c>
      <c r="B373" s="604">
        <v>3511134</v>
      </c>
      <c r="C373" s="604">
        <v>439409.4</v>
      </c>
      <c r="D373" s="612">
        <f t="shared" si="5"/>
        <v>3950543</v>
      </c>
      <c r="E373" s="597"/>
    </row>
    <row r="374" spans="1:5" x14ac:dyDescent="0.25">
      <c r="A374" s="603" t="s">
        <v>1147</v>
      </c>
      <c r="B374" s="604">
        <v>3701611</v>
      </c>
      <c r="C374" s="604">
        <v>654467.76</v>
      </c>
      <c r="D374" s="612">
        <f t="shared" si="5"/>
        <v>4356079</v>
      </c>
      <c r="E374" s="597"/>
    </row>
    <row r="375" spans="1:5" x14ac:dyDescent="0.25">
      <c r="A375" s="603" t="s">
        <v>1148</v>
      </c>
      <c r="B375" s="604">
        <v>7106792</v>
      </c>
      <c r="C375" s="604">
        <v>873508.68</v>
      </c>
      <c r="D375" s="612">
        <f t="shared" si="5"/>
        <v>7980301</v>
      </c>
      <c r="E375" s="597"/>
    </row>
    <row r="376" spans="1:5" x14ac:dyDescent="0.25">
      <c r="A376" s="603" t="s">
        <v>1149</v>
      </c>
      <c r="B376" s="604">
        <v>1872989</v>
      </c>
      <c r="C376" s="604">
        <v>267495.48</v>
      </c>
      <c r="D376" s="612">
        <f t="shared" si="5"/>
        <v>2140484</v>
      </c>
      <c r="E376" s="597"/>
    </row>
    <row r="377" spans="1:5" x14ac:dyDescent="0.25">
      <c r="A377" s="603" t="s">
        <v>1150</v>
      </c>
      <c r="B377" s="604">
        <v>6211426</v>
      </c>
      <c r="C377" s="604">
        <v>1091885.8799999999</v>
      </c>
      <c r="D377" s="612">
        <f t="shared" si="5"/>
        <v>7303312</v>
      </c>
      <c r="E377" s="597"/>
    </row>
    <row r="378" spans="1:5" x14ac:dyDescent="0.25">
      <c r="A378" s="603" t="s">
        <v>1151</v>
      </c>
      <c r="B378" s="604">
        <v>6601322</v>
      </c>
      <c r="C378" s="604">
        <v>8761637.0399999991</v>
      </c>
      <c r="D378" s="612">
        <f t="shared" si="5"/>
        <v>15362959</v>
      </c>
      <c r="E378" s="597"/>
    </row>
    <row r="379" spans="1:5" x14ac:dyDescent="0.25">
      <c r="A379" s="603" t="s">
        <v>1152</v>
      </c>
      <c r="B379" s="604">
        <v>1445502</v>
      </c>
      <c r="C379" s="604">
        <v>242272.56</v>
      </c>
      <c r="D379" s="612">
        <f t="shared" si="5"/>
        <v>1687775</v>
      </c>
      <c r="E379" s="597"/>
    </row>
    <row r="380" spans="1:5" x14ac:dyDescent="0.25">
      <c r="A380" s="603" t="s">
        <v>1153</v>
      </c>
      <c r="B380" s="604">
        <v>37658676</v>
      </c>
      <c r="C380" s="604">
        <v>7208437.7999999998</v>
      </c>
      <c r="D380" s="612">
        <f t="shared" si="5"/>
        <v>44867114</v>
      </c>
      <c r="E380" s="597"/>
    </row>
    <row r="381" spans="1:5" x14ac:dyDescent="0.25">
      <c r="A381" s="603" t="s">
        <v>1154</v>
      </c>
      <c r="B381" s="604">
        <v>8720797</v>
      </c>
      <c r="C381" s="604">
        <v>2469188.64</v>
      </c>
      <c r="D381" s="612">
        <f t="shared" si="5"/>
        <v>11189986</v>
      </c>
      <c r="E381" s="597"/>
    </row>
    <row r="382" spans="1:5" x14ac:dyDescent="0.25">
      <c r="A382" s="603" t="s">
        <v>1155</v>
      </c>
      <c r="B382" s="604">
        <v>8384951</v>
      </c>
      <c r="C382" s="604">
        <v>1958756.88</v>
      </c>
      <c r="D382" s="612">
        <f t="shared" si="5"/>
        <v>10343708</v>
      </c>
      <c r="E382" s="597"/>
    </row>
    <row r="383" spans="1:5" x14ac:dyDescent="0.25">
      <c r="A383" s="603" t="s">
        <v>1156</v>
      </c>
      <c r="B383" s="604">
        <v>4687357</v>
      </c>
      <c r="C383" s="604">
        <v>1488150.84</v>
      </c>
      <c r="D383" s="612">
        <f t="shared" si="5"/>
        <v>6175508</v>
      </c>
      <c r="E383" s="597"/>
    </row>
    <row r="384" spans="1:5" x14ac:dyDescent="0.25">
      <c r="A384" s="603" t="s">
        <v>1157</v>
      </c>
      <c r="B384" s="604">
        <v>3581055</v>
      </c>
      <c r="C384" s="604">
        <v>1951455.48</v>
      </c>
      <c r="D384" s="612">
        <f t="shared" si="5"/>
        <v>5532510</v>
      </c>
      <c r="E384" s="597"/>
    </row>
    <row r="385" spans="1:5" x14ac:dyDescent="0.25">
      <c r="A385" s="603" t="s">
        <v>1158</v>
      </c>
      <c r="B385" s="604">
        <v>5320849</v>
      </c>
      <c r="C385" s="604">
        <v>784564.8</v>
      </c>
      <c r="D385" s="612">
        <f t="shared" si="5"/>
        <v>6105414</v>
      </c>
      <c r="E385" s="597"/>
    </row>
    <row r="386" spans="1:5" x14ac:dyDescent="0.25">
      <c r="A386" s="603" t="s">
        <v>1159</v>
      </c>
      <c r="B386" s="604">
        <v>2074544</v>
      </c>
      <c r="C386" s="604">
        <v>394937.4</v>
      </c>
      <c r="D386" s="612">
        <f t="shared" si="5"/>
        <v>2469481</v>
      </c>
      <c r="E386" s="597"/>
    </row>
    <row r="387" spans="1:5" x14ac:dyDescent="0.25">
      <c r="A387" s="603" t="s">
        <v>1160</v>
      </c>
      <c r="B387" s="604">
        <v>14179824</v>
      </c>
      <c r="C387" s="604">
        <v>3182067.24</v>
      </c>
      <c r="D387" s="612">
        <f t="shared" si="5"/>
        <v>17361891</v>
      </c>
      <c r="E387" s="597"/>
    </row>
    <row r="388" spans="1:5" x14ac:dyDescent="0.25">
      <c r="A388" s="603" t="s">
        <v>1161</v>
      </c>
      <c r="B388" s="604">
        <v>59816118</v>
      </c>
      <c r="C388" s="604">
        <v>66642869.880000003</v>
      </c>
      <c r="D388" s="612">
        <f t="shared" si="5"/>
        <v>126458988</v>
      </c>
      <c r="E388" s="597"/>
    </row>
    <row r="389" spans="1:5" x14ac:dyDescent="0.25">
      <c r="A389" s="603" t="s">
        <v>1162</v>
      </c>
      <c r="B389" s="604">
        <v>62653745</v>
      </c>
      <c r="C389" s="604">
        <v>12663884.279999999</v>
      </c>
      <c r="D389" s="612">
        <f t="shared" ref="D389:D452" si="6">SUM(B389:C389)</f>
        <v>75317629</v>
      </c>
      <c r="E389" s="597"/>
    </row>
    <row r="390" spans="1:5" x14ac:dyDescent="0.25">
      <c r="A390" s="603" t="s">
        <v>1163</v>
      </c>
      <c r="B390" s="604">
        <v>4705268</v>
      </c>
      <c r="C390" s="604">
        <v>1918931.28</v>
      </c>
      <c r="D390" s="612">
        <f t="shared" si="6"/>
        <v>6624199</v>
      </c>
      <c r="E390" s="597"/>
    </row>
    <row r="391" spans="1:5" x14ac:dyDescent="0.25">
      <c r="A391" s="603" t="s">
        <v>1164</v>
      </c>
      <c r="B391" s="604">
        <v>9196771</v>
      </c>
      <c r="C391" s="604">
        <v>1864502.88</v>
      </c>
      <c r="D391" s="612">
        <f t="shared" si="6"/>
        <v>11061274</v>
      </c>
      <c r="E391" s="597"/>
    </row>
    <row r="392" spans="1:5" x14ac:dyDescent="0.25">
      <c r="A392" s="603" t="s">
        <v>1165</v>
      </c>
      <c r="B392" s="604">
        <v>3934935</v>
      </c>
      <c r="C392" s="604">
        <v>602694.48</v>
      </c>
      <c r="D392" s="612">
        <f t="shared" si="6"/>
        <v>4537629</v>
      </c>
      <c r="E392" s="597"/>
    </row>
    <row r="393" spans="1:5" x14ac:dyDescent="0.25">
      <c r="A393" s="603" t="s">
        <v>1166</v>
      </c>
      <c r="B393" s="604">
        <v>16792516</v>
      </c>
      <c r="C393" s="604">
        <v>33428300.399999999</v>
      </c>
      <c r="D393" s="612">
        <f t="shared" si="6"/>
        <v>50220816</v>
      </c>
      <c r="E393" s="597"/>
    </row>
    <row r="394" spans="1:5" x14ac:dyDescent="0.25">
      <c r="A394" s="603" t="s">
        <v>1167</v>
      </c>
      <c r="B394" s="604">
        <v>14542959</v>
      </c>
      <c r="C394" s="604">
        <v>2240191.3199999998</v>
      </c>
      <c r="D394" s="612">
        <f t="shared" si="6"/>
        <v>16783150</v>
      </c>
      <c r="E394" s="597"/>
    </row>
    <row r="395" spans="1:5" x14ac:dyDescent="0.25">
      <c r="A395" s="603" t="s">
        <v>1168</v>
      </c>
      <c r="B395" s="604">
        <v>27712566</v>
      </c>
      <c r="C395" s="604">
        <v>4464452.28</v>
      </c>
      <c r="D395" s="612">
        <f t="shared" si="6"/>
        <v>32177018</v>
      </c>
      <c r="E395" s="597"/>
    </row>
    <row r="396" spans="1:5" x14ac:dyDescent="0.25">
      <c r="A396" s="603" t="s">
        <v>1169</v>
      </c>
      <c r="B396" s="604">
        <v>9751288</v>
      </c>
      <c r="C396" s="604">
        <v>2769872.04</v>
      </c>
      <c r="D396" s="612">
        <f t="shared" si="6"/>
        <v>12521160</v>
      </c>
      <c r="E396" s="597"/>
    </row>
    <row r="397" spans="1:5" x14ac:dyDescent="0.25">
      <c r="A397" s="603" t="s">
        <v>1170</v>
      </c>
      <c r="B397" s="604">
        <v>6690267</v>
      </c>
      <c r="C397" s="604">
        <v>1855874.04</v>
      </c>
      <c r="D397" s="612">
        <f t="shared" si="6"/>
        <v>8546141</v>
      </c>
      <c r="E397" s="597"/>
    </row>
    <row r="398" spans="1:5" x14ac:dyDescent="0.25">
      <c r="A398" s="603" t="s">
        <v>1171</v>
      </c>
      <c r="B398" s="604">
        <v>8228023</v>
      </c>
      <c r="C398" s="604">
        <v>1081265.6399999999</v>
      </c>
      <c r="D398" s="612">
        <f t="shared" si="6"/>
        <v>9309289</v>
      </c>
      <c r="E398" s="597"/>
    </row>
    <row r="399" spans="1:5" x14ac:dyDescent="0.25">
      <c r="A399" s="603" t="s">
        <v>1172</v>
      </c>
      <c r="B399" s="604">
        <v>13108053</v>
      </c>
      <c r="C399" s="604">
        <v>2163195.12</v>
      </c>
      <c r="D399" s="612">
        <f t="shared" si="6"/>
        <v>15271248</v>
      </c>
      <c r="E399" s="597"/>
    </row>
    <row r="400" spans="1:5" x14ac:dyDescent="0.25">
      <c r="A400" s="603" t="s">
        <v>1173</v>
      </c>
      <c r="B400" s="604">
        <v>55191177</v>
      </c>
      <c r="C400" s="604">
        <v>26632057.800000001</v>
      </c>
      <c r="D400" s="612">
        <f t="shared" si="6"/>
        <v>81823235</v>
      </c>
      <c r="E400" s="597"/>
    </row>
    <row r="401" spans="1:5" x14ac:dyDescent="0.25">
      <c r="A401" s="603" t="s">
        <v>1174</v>
      </c>
      <c r="B401" s="604">
        <v>11347722</v>
      </c>
      <c r="C401" s="604">
        <v>3235168.08</v>
      </c>
      <c r="D401" s="612">
        <f t="shared" si="6"/>
        <v>14582890</v>
      </c>
      <c r="E401" s="597"/>
    </row>
    <row r="402" spans="1:5" x14ac:dyDescent="0.25">
      <c r="A402" s="603" t="s">
        <v>1175</v>
      </c>
      <c r="B402" s="604">
        <v>26473940</v>
      </c>
      <c r="C402" s="604">
        <v>27825498.960000001</v>
      </c>
      <c r="D402" s="612">
        <f t="shared" si="6"/>
        <v>54299439</v>
      </c>
      <c r="E402" s="597"/>
    </row>
    <row r="403" spans="1:5" x14ac:dyDescent="0.25">
      <c r="A403" s="603" t="s">
        <v>1176</v>
      </c>
      <c r="B403" s="604">
        <v>3468771</v>
      </c>
      <c r="C403" s="604">
        <v>1137021.48</v>
      </c>
      <c r="D403" s="612">
        <f t="shared" si="6"/>
        <v>4605792</v>
      </c>
      <c r="E403" s="597"/>
    </row>
    <row r="404" spans="1:5" x14ac:dyDescent="0.25">
      <c r="A404" s="603" t="s">
        <v>1177</v>
      </c>
      <c r="B404" s="604">
        <v>30180572</v>
      </c>
      <c r="C404" s="604">
        <v>17952063.359999999</v>
      </c>
      <c r="D404" s="612">
        <f t="shared" si="6"/>
        <v>48132635</v>
      </c>
      <c r="E404" s="597"/>
    </row>
    <row r="405" spans="1:5" x14ac:dyDescent="0.25">
      <c r="A405" s="603" t="s">
        <v>1178</v>
      </c>
      <c r="B405" s="604">
        <v>2680552</v>
      </c>
      <c r="C405" s="604">
        <v>708232.32</v>
      </c>
      <c r="D405" s="612">
        <f t="shared" si="6"/>
        <v>3388784</v>
      </c>
      <c r="E405" s="597"/>
    </row>
    <row r="406" spans="1:5" x14ac:dyDescent="0.25">
      <c r="A406" s="603" t="s">
        <v>1179</v>
      </c>
      <c r="B406" s="604">
        <v>2860396</v>
      </c>
      <c r="C406" s="604">
        <v>2489765.16</v>
      </c>
      <c r="D406" s="612">
        <f t="shared" si="6"/>
        <v>5350161</v>
      </c>
      <c r="E406" s="597"/>
    </row>
    <row r="407" spans="1:5" x14ac:dyDescent="0.25">
      <c r="A407" s="603" t="s">
        <v>1180</v>
      </c>
      <c r="B407" s="604">
        <v>1796372</v>
      </c>
      <c r="C407" s="604">
        <v>505121.64</v>
      </c>
      <c r="D407" s="612">
        <f t="shared" si="6"/>
        <v>2301494</v>
      </c>
      <c r="E407" s="597"/>
    </row>
    <row r="408" spans="1:5" x14ac:dyDescent="0.25">
      <c r="A408" s="603" t="s">
        <v>1181</v>
      </c>
      <c r="B408" s="604">
        <v>3590845</v>
      </c>
      <c r="C408" s="604">
        <v>1204725.1200000001</v>
      </c>
      <c r="D408" s="612">
        <f t="shared" si="6"/>
        <v>4795570</v>
      </c>
      <c r="E408" s="597"/>
    </row>
    <row r="409" spans="1:5" x14ac:dyDescent="0.25">
      <c r="A409" s="603" t="s">
        <v>1182</v>
      </c>
      <c r="B409" s="604">
        <v>81330166</v>
      </c>
      <c r="C409" s="604">
        <v>14250271.68</v>
      </c>
      <c r="D409" s="612">
        <f t="shared" si="6"/>
        <v>95580438</v>
      </c>
      <c r="E409" s="597"/>
    </row>
    <row r="410" spans="1:5" x14ac:dyDescent="0.25">
      <c r="A410" s="603" t="s">
        <v>1183</v>
      </c>
      <c r="B410" s="604">
        <v>24447671</v>
      </c>
      <c r="C410" s="604">
        <v>6357496.9199999999</v>
      </c>
      <c r="D410" s="612">
        <f t="shared" si="6"/>
        <v>30805168</v>
      </c>
      <c r="E410" s="597"/>
    </row>
    <row r="411" spans="1:5" x14ac:dyDescent="0.25">
      <c r="A411" s="603" t="s">
        <v>1184</v>
      </c>
      <c r="B411" s="604">
        <v>3527335</v>
      </c>
      <c r="C411" s="604">
        <v>331216.44</v>
      </c>
      <c r="D411" s="612">
        <f t="shared" si="6"/>
        <v>3858551</v>
      </c>
      <c r="E411" s="597"/>
    </row>
    <row r="412" spans="1:5" x14ac:dyDescent="0.25">
      <c r="A412" s="603" t="s">
        <v>1185</v>
      </c>
      <c r="B412" s="604">
        <v>5019934</v>
      </c>
      <c r="C412" s="604">
        <v>5933354.04</v>
      </c>
      <c r="D412" s="612">
        <f t="shared" si="6"/>
        <v>10953288</v>
      </c>
      <c r="E412" s="597"/>
    </row>
    <row r="413" spans="1:5" x14ac:dyDescent="0.25">
      <c r="A413" s="603" t="s">
        <v>1186</v>
      </c>
      <c r="B413" s="604">
        <v>5656269</v>
      </c>
      <c r="C413" s="604">
        <v>2268732.96</v>
      </c>
      <c r="D413" s="612">
        <f t="shared" si="6"/>
        <v>7925002</v>
      </c>
      <c r="E413" s="597"/>
    </row>
    <row r="414" spans="1:5" x14ac:dyDescent="0.25">
      <c r="A414" s="603" t="s">
        <v>1187</v>
      </c>
      <c r="B414" s="604">
        <v>1569289</v>
      </c>
      <c r="C414" s="604">
        <v>602694.48</v>
      </c>
      <c r="D414" s="612">
        <f t="shared" si="6"/>
        <v>2171983</v>
      </c>
      <c r="E414" s="597"/>
    </row>
    <row r="415" spans="1:5" x14ac:dyDescent="0.25">
      <c r="A415" s="603" t="s">
        <v>1188</v>
      </c>
      <c r="B415" s="604">
        <v>12441293</v>
      </c>
      <c r="C415" s="604">
        <v>2109430.44</v>
      </c>
      <c r="D415" s="612">
        <f t="shared" si="6"/>
        <v>14550723</v>
      </c>
      <c r="E415" s="597"/>
    </row>
    <row r="416" spans="1:5" x14ac:dyDescent="0.25">
      <c r="A416" s="603" t="s">
        <v>1189</v>
      </c>
      <c r="B416" s="604">
        <v>35711375</v>
      </c>
      <c r="C416" s="604">
        <v>33760180.560000002</v>
      </c>
      <c r="D416" s="612">
        <f t="shared" si="6"/>
        <v>69471556</v>
      </c>
      <c r="E416" s="597"/>
    </row>
    <row r="417" spans="1:5" x14ac:dyDescent="0.25">
      <c r="A417" s="603" t="s">
        <v>1190</v>
      </c>
      <c r="B417" s="604">
        <v>20363637</v>
      </c>
      <c r="C417" s="604">
        <v>7961805.8399999999</v>
      </c>
      <c r="D417" s="612">
        <f t="shared" si="6"/>
        <v>28325443</v>
      </c>
      <c r="E417" s="597"/>
    </row>
    <row r="418" spans="1:5" x14ac:dyDescent="0.25">
      <c r="A418" s="603" t="s">
        <v>1191</v>
      </c>
      <c r="B418" s="604">
        <v>9925654</v>
      </c>
      <c r="C418" s="604">
        <v>3237823.2</v>
      </c>
      <c r="D418" s="612">
        <f t="shared" si="6"/>
        <v>13163477</v>
      </c>
      <c r="E418" s="597"/>
    </row>
    <row r="419" spans="1:5" x14ac:dyDescent="0.25">
      <c r="A419" s="603" t="s">
        <v>1192</v>
      </c>
      <c r="B419" s="604">
        <v>2324240</v>
      </c>
      <c r="C419" s="604">
        <v>305993.52</v>
      </c>
      <c r="D419" s="612">
        <f t="shared" si="6"/>
        <v>2630234</v>
      </c>
      <c r="E419" s="597"/>
    </row>
    <row r="420" spans="1:5" x14ac:dyDescent="0.25">
      <c r="A420" s="603" t="s">
        <v>1193</v>
      </c>
      <c r="B420" s="604">
        <v>20304465</v>
      </c>
      <c r="C420" s="604">
        <v>6426528</v>
      </c>
      <c r="D420" s="612">
        <f t="shared" si="6"/>
        <v>26730993</v>
      </c>
      <c r="E420" s="597"/>
    </row>
    <row r="421" spans="1:5" x14ac:dyDescent="0.25">
      <c r="A421" s="603" t="s">
        <v>1194</v>
      </c>
      <c r="B421" s="604">
        <v>15979658</v>
      </c>
      <c r="C421" s="604">
        <v>7789228.0800000001</v>
      </c>
      <c r="D421" s="612">
        <f t="shared" si="6"/>
        <v>23768886</v>
      </c>
      <c r="E421" s="597"/>
    </row>
    <row r="422" spans="1:5" x14ac:dyDescent="0.25">
      <c r="A422" s="603" t="s">
        <v>1195</v>
      </c>
      <c r="B422" s="604">
        <v>961973</v>
      </c>
      <c r="C422" s="604">
        <v>392946.12</v>
      </c>
      <c r="D422" s="612">
        <f t="shared" si="6"/>
        <v>1354919</v>
      </c>
      <c r="E422" s="597"/>
    </row>
    <row r="423" spans="1:5" x14ac:dyDescent="0.25">
      <c r="A423" s="603" t="s">
        <v>1196</v>
      </c>
      <c r="B423" s="604">
        <v>6281189</v>
      </c>
      <c r="C423" s="604">
        <v>1114453.68</v>
      </c>
      <c r="D423" s="612">
        <f t="shared" si="6"/>
        <v>7395643</v>
      </c>
      <c r="E423" s="597"/>
    </row>
    <row r="424" spans="1:5" x14ac:dyDescent="0.25">
      <c r="A424" s="603" t="s">
        <v>1197</v>
      </c>
      <c r="B424" s="604">
        <v>5729181</v>
      </c>
      <c r="C424" s="604">
        <v>3113036.16</v>
      </c>
      <c r="D424" s="612">
        <f t="shared" si="6"/>
        <v>8842217</v>
      </c>
      <c r="E424" s="597"/>
    </row>
    <row r="425" spans="1:5" x14ac:dyDescent="0.25">
      <c r="A425" s="603" t="s">
        <v>1198</v>
      </c>
      <c r="B425" s="604">
        <v>2153149</v>
      </c>
      <c r="C425" s="604">
        <v>400247.52</v>
      </c>
      <c r="D425" s="612">
        <f t="shared" si="6"/>
        <v>2553397</v>
      </c>
      <c r="E425" s="597"/>
    </row>
    <row r="426" spans="1:5" x14ac:dyDescent="0.25">
      <c r="A426" s="603" t="s">
        <v>1199</v>
      </c>
      <c r="B426" s="604">
        <v>2229647</v>
      </c>
      <c r="C426" s="604">
        <v>300683.40000000002</v>
      </c>
      <c r="D426" s="612">
        <f t="shared" si="6"/>
        <v>2530330</v>
      </c>
      <c r="E426" s="597"/>
    </row>
    <row r="427" spans="1:5" x14ac:dyDescent="0.25">
      <c r="A427" s="603" t="s">
        <v>1200</v>
      </c>
      <c r="B427" s="604">
        <v>12947528</v>
      </c>
      <c r="C427" s="604">
        <v>2517643.08</v>
      </c>
      <c r="D427" s="612">
        <f t="shared" si="6"/>
        <v>15465171</v>
      </c>
      <c r="E427" s="597"/>
    </row>
    <row r="428" spans="1:5" x14ac:dyDescent="0.25">
      <c r="A428" s="603" t="s">
        <v>1201</v>
      </c>
      <c r="B428" s="604">
        <v>7603966</v>
      </c>
      <c r="C428" s="604">
        <v>1366018.92</v>
      </c>
      <c r="D428" s="612">
        <f t="shared" si="6"/>
        <v>8969985</v>
      </c>
      <c r="E428" s="597"/>
    </row>
    <row r="429" spans="1:5" x14ac:dyDescent="0.25">
      <c r="A429" s="603" t="s">
        <v>1202</v>
      </c>
      <c r="B429" s="604">
        <v>32208483</v>
      </c>
      <c r="C429" s="604">
        <v>5951939.4000000004</v>
      </c>
      <c r="D429" s="612">
        <f t="shared" si="6"/>
        <v>38160422</v>
      </c>
      <c r="E429" s="597"/>
    </row>
    <row r="430" spans="1:5" x14ac:dyDescent="0.25">
      <c r="A430" s="603" t="s">
        <v>1203</v>
      </c>
      <c r="B430" s="604">
        <v>19278825</v>
      </c>
      <c r="C430" s="604">
        <v>11088780.960000001</v>
      </c>
      <c r="D430" s="612">
        <f t="shared" si="6"/>
        <v>30367606</v>
      </c>
      <c r="E430" s="597"/>
    </row>
    <row r="431" spans="1:5" x14ac:dyDescent="0.25">
      <c r="A431" s="603" t="s">
        <v>1204</v>
      </c>
      <c r="B431" s="604">
        <v>5576956</v>
      </c>
      <c r="C431" s="604">
        <v>1476203.04</v>
      </c>
      <c r="D431" s="612">
        <f t="shared" si="6"/>
        <v>7053159</v>
      </c>
      <c r="E431" s="597"/>
    </row>
    <row r="432" spans="1:5" x14ac:dyDescent="0.25">
      <c r="A432" s="603" t="s">
        <v>1205</v>
      </c>
      <c r="B432" s="604">
        <v>5005540</v>
      </c>
      <c r="C432" s="604">
        <v>1006260.72</v>
      </c>
      <c r="D432" s="612">
        <f t="shared" si="6"/>
        <v>6011801</v>
      </c>
      <c r="E432" s="597"/>
    </row>
    <row r="433" spans="1:5" x14ac:dyDescent="0.25">
      <c r="A433" s="603" t="s">
        <v>1206</v>
      </c>
      <c r="B433" s="604">
        <v>1545206</v>
      </c>
      <c r="C433" s="604">
        <v>210412.08</v>
      </c>
      <c r="D433" s="612">
        <f t="shared" si="6"/>
        <v>1755618</v>
      </c>
      <c r="E433" s="597"/>
    </row>
    <row r="434" spans="1:5" x14ac:dyDescent="0.25">
      <c r="A434" s="603" t="s">
        <v>1207</v>
      </c>
      <c r="B434" s="604">
        <v>2657721</v>
      </c>
      <c r="C434" s="604">
        <v>1214681.52</v>
      </c>
      <c r="D434" s="612">
        <f t="shared" si="6"/>
        <v>3872403</v>
      </c>
      <c r="E434" s="597"/>
    </row>
    <row r="435" spans="1:5" x14ac:dyDescent="0.25">
      <c r="A435" s="603" t="s">
        <v>1208</v>
      </c>
      <c r="B435" s="604">
        <v>2207936</v>
      </c>
      <c r="C435" s="604">
        <v>599375.64</v>
      </c>
      <c r="D435" s="612">
        <f t="shared" si="6"/>
        <v>2807312</v>
      </c>
      <c r="E435" s="597"/>
    </row>
    <row r="436" spans="1:5" x14ac:dyDescent="0.25">
      <c r="A436" s="603" t="s">
        <v>1209</v>
      </c>
      <c r="B436" s="604">
        <v>8698820</v>
      </c>
      <c r="C436" s="604">
        <v>1788170.52</v>
      </c>
      <c r="D436" s="612">
        <f t="shared" si="6"/>
        <v>10486991</v>
      </c>
      <c r="E436" s="597"/>
    </row>
    <row r="437" spans="1:5" x14ac:dyDescent="0.25">
      <c r="A437" s="603" t="s">
        <v>1210</v>
      </c>
      <c r="B437" s="604">
        <v>11666634</v>
      </c>
      <c r="C437" s="604">
        <v>2645085.12</v>
      </c>
      <c r="D437" s="612">
        <f t="shared" si="6"/>
        <v>14311719</v>
      </c>
      <c r="E437" s="597"/>
    </row>
    <row r="438" spans="1:5" x14ac:dyDescent="0.25">
      <c r="A438" s="603" t="s">
        <v>1211</v>
      </c>
      <c r="B438" s="604">
        <v>14207824</v>
      </c>
      <c r="C438" s="604">
        <v>2373607.08</v>
      </c>
      <c r="D438" s="612">
        <f t="shared" si="6"/>
        <v>16581431</v>
      </c>
      <c r="E438" s="597"/>
    </row>
    <row r="439" spans="1:5" x14ac:dyDescent="0.25">
      <c r="A439" s="603" t="s">
        <v>1212</v>
      </c>
      <c r="B439" s="604">
        <v>3785474</v>
      </c>
      <c r="C439" s="604">
        <v>594729.36</v>
      </c>
      <c r="D439" s="612">
        <f t="shared" si="6"/>
        <v>4380203</v>
      </c>
      <c r="E439" s="597"/>
    </row>
    <row r="440" spans="1:5" x14ac:dyDescent="0.25">
      <c r="A440" s="603" t="s">
        <v>1213</v>
      </c>
      <c r="B440" s="604">
        <v>35527139</v>
      </c>
      <c r="C440" s="604">
        <v>6407278.9199999999</v>
      </c>
      <c r="D440" s="612">
        <f t="shared" si="6"/>
        <v>41934418</v>
      </c>
      <c r="E440" s="597"/>
    </row>
    <row r="441" spans="1:5" x14ac:dyDescent="0.25">
      <c r="A441" s="603" t="s">
        <v>1214</v>
      </c>
      <c r="B441" s="604">
        <v>5515500</v>
      </c>
      <c r="C441" s="604">
        <v>1220655.3600000001</v>
      </c>
      <c r="D441" s="612">
        <f t="shared" si="6"/>
        <v>6736155</v>
      </c>
      <c r="E441" s="597"/>
    </row>
    <row r="442" spans="1:5" x14ac:dyDescent="0.25">
      <c r="A442" s="603" t="s">
        <v>1215</v>
      </c>
      <c r="B442" s="604">
        <v>54409837</v>
      </c>
      <c r="C442" s="604">
        <v>16824334.440000001</v>
      </c>
      <c r="D442" s="612">
        <f t="shared" si="6"/>
        <v>71234171</v>
      </c>
      <c r="E442" s="597"/>
    </row>
    <row r="443" spans="1:5" x14ac:dyDescent="0.25">
      <c r="A443" s="603" t="s">
        <v>1216</v>
      </c>
      <c r="B443" s="604">
        <v>3478935</v>
      </c>
      <c r="C443" s="604">
        <v>538973.4</v>
      </c>
      <c r="D443" s="612">
        <f t="shared" si="6"/>
        <v>4017908</v>
      </c>
      <c r="E443" s="597"/>
    </row>
    <row r="444" spans="1:5" x14ac:dyDescent="0.25">
      <c r="A444" s="603" t="s">
        <v>1217</v>
      </c>
      <c r="B444" s="604">
        <v>16380791</v>
      </c>
      <c r="C444" s="604">
        <v>6129163.3200000003</v>
      </c>
      <c r="D444" s="612">
        <f t="shared" si="6"/>
        <v>22509954</v>
      </c>
      <c r="E444" s="597"/>
    </row>
    <row r="445" spans="1:5" x14ac:dyDescent="0.25">
      <c r="A445" s="603" t="s">
        <v>1218</v>
      </c>
      <c r="B445" s="604">
        <v>1386844</v>
      </c>
      <c r="C445" s="604">
        <v>165940.07999999999</v>
      </c>
      <c r="D445" s="612">
        <f t="shared" si="6"/>
        <v>1552784</v>
      </c>
      <c r="E445" s="597"/>
    </row>
    <row r="446" spans="1:5" x14ac:dyDescent="0.25">
      <c r="A446" s="603" t="s">
        <v>1219</v>
      </c>
      <c r="B446" s="604">
        <v>1023707</v>
      </c>
      <c r="C446" s="604">
        <v>288072</v>
      </c>
      <c r="D446" s="612">
        <f t="shared" si="6"/>
        <v>1311779</v>
      </c>
      <c r="E446" s="597"/>
    </row>
    <row r="447" spans="1:5" x14ac:dyDescent="0.25">
      <c r="A447" s="603" t="s">
        <v>1220</v>
      </c>
      <c r="B447" s="604">
        <v>3360640</v>
      </c>
      <c r="C447" s="604">
        <v>319268.76</v>
      </c>
      <c r="D447" s="612">
        <f t="shared" si="6"/>
        <v>3679909</v>
      </c>
      <c r="E447" s="597"/>
    </row>
    <row r="448" spans="1:5" x14ac:dyDescent="0.25">
      <c r="A448" s="603" t="s">
        <v>1221</v>
      </c>
      <c r="B448" s="604">
        <v>5194175</v>
      </c>
      <c r="C448" s="604">
        <v>1127728.92</v>
      </c>
      <c r="D448" s="612">
        <f t="shared" si="6"/>
        <v>6321904</v>
      </c>
      <c r="E448" s="597"/>
    </row>
    <row r="449" spans="1:5" x14ac:dyDescent="0.25">
      <c r="A449" s="603" t="s">
        <v>1222</v>
      </c>
      <c r="B449" s="604">
        <v>19750833</v>
      </c>
      <c r="C449" s="604">
        <v>3987872.4</v>
      </c>
      <c r="D449" s="612">
        <f t="shared" si="6"/>
        <v>23738705</v>
      </c>
      <c r="E449" s="597"/>
    </row>
    <row r="450" spans="1:5" x14ac:dyDescent="0.25">
      <c r="A450" s="603" t="s">
        <v>1223</v>
      </c>
      <c r="B450" s="604">
        <v>22813607</v>
      </c>
      <c r="C450" s="604">
        <v>11350302.6</v>
      </c>
      <c r="D450" s="612">
        <f t="shared" si="6"/>
        <v>34163910</v>
      </c>
      <c r="E450" s="597"/>
    </row>
    <row r="451" spans="1:5" x14ac:dyDescent="0.25">
      <c r="A451" s="603" t="s">
        <v>1224</v>
      </c>
      <c r="B451" s="604">
        <v>6977151</v>
      </c>
      <c r="C451" s="604">
        <v>1638824.4</v>
      </c>
      <c r="D451" s="612">
        <f t="shared" si="6"/>
        <v>8615975</v>
      </c>
      <c r="E451" s="597"/>
    </row>
    <row r="452" spans="1:5" x14ac:dyDescent="0.25">
      <c r="A452" s="603" t="s">
        <v>1225</v>
      </c>
      <c r="B452" s="604">
        <v>7040425</v>
      </c>
      <c r="C452" s="604">
        <v>2186426.7599999998</v>
      </c>
      <c r="D452" s="612">
        <f t="shared" si="6"/>
        <v>9226852</v>
      </c>
      <c r="E452" s="597"/>
    </row>
    <row r="453" spans="1:5" x14ac:dyDescent="0.25">
      <c r="A453" s="603" t="s">
        <v>1226</v>
      </c>
      <c r="B453" s="604">
        <v>61640924</v>
      </c>
      <c r="C453" s="604">
        <v>9196400.1600000001</v>
      </c>
      <c r="D453" s="612">
        <f t="shared" ref="D453:D516" si="7">SUM(B453:C453)</f>
        <v>70837324</v>
      </c>
      <c r="E453" s="597"/>
    </row>
    <row r="454" spans="1:5" x14ac:dyDescent="0.25">
      <c r="A454" s="603" t="s">
        <v>1227</v>
      </c>
      <c r="B454" s="604">
        <v>4008329</v>
      </c>
      <c r="C454" s="604">
        <v>676371.84</v>
      </c>
      <c r="D454" s="612">
        <f t="shared" si="7"/>
        <v>4684701</v>
      </c>
      <c r="E454" s="597"/>
    </row>
    <row r="455" spans="1:5" x14ac:dyDescent="0.25">
      <c r="A455" s="603" t="s">
        <v>1228</v>
      </c>
      <c r="B455" s="604">
        <v>12161124</v>
      </c>
      <c r="C455" s="604">
        <v>2934484.68</v>
      </c>
      <c r="D455" s="612">
        <f t="shared" si="7"/>
        <v>15095609</v>
      </c>
      <c r="E455" s="597"/>
    </row>
    <row r="456" spans="1:5" x14ac:dyDescent="0.25">
      <c r="A456" s="603" t="s">
        <v>1229</v>
      </c>
      <c r="B456" s="604">
        <v>5815552</v>
      </c>
      <c r="C456" s="604">
        <v>2600613.2400000002</v>
      </c>
      <c r="D456" s="612">
        <f t="shared" si="7"/>
        <v>8416165</v>
      </c>
      <c r="E456" s="597"/>
    </row>
    <row r="457" spans="1:5" x14ac:dyDescent="0.25">
      <c r="A457" s="603" t="s">
        <v>1230</v>
      </c>
      <c r="B457" s="604">
        <v>12261535</v>
      </c>
      <c r="C457" s="604">
        <v>2360331.96</v>
      </c>
      <c r="D457" s="612">
        <f t="shared" si="7"/>
        <v>14621867</v>
      </c>
      <c r="E457" s="597"/>
    </row>
    <row r="458" spans="1:5" x14ac:dyDescent="0.25">
      <c r="A458" s="603" t="s">
        <v>1231</v>
      </c>
      <c r="B458" s="604">
        <v>6865594</v>
      </c>
      <c r="C458" s="604">
        <v>1927560.12</v>
      </c>
      <c r="D458" s="612">
        <f t="shared" si="7"/>
        <v>8793154</v>
      </c>
      <c r="E458" s="597"/>
    </row>
    <row r="459" spans="1:5" x14ac:dyDescent="0.25">
      <c r="A459" s="603" t="s">
        <v>1232</v>
      </c>
      <c r="B459" s="604">
        <v>3680661</v>
      </c>
      <c r="C459" s="604">
        <v>1106488.56</v>
      </c>
      <c r="D459" s="612">
        <f t="shared" si="7"/>
        <v>4787150</v>
      </c>
      <c r="E459" s="597"/>
    </row>
    <row r="460" spans="1:5" x14ac:dyDescent="0.25">
      <c r="A460" s="603" t="s">
        <v>1233</v>
      </c>
      <c r="B460" s="604">
        <v>18081141</v>
      </c>
      <c r="C460" s="604">
        <v>2220942.2400000002</v>
      </c>
      <c r="D460" s="612">
        <f t="shared" si="7"/>
        <v>20302083</v>
      </c>
      <c r="E460" s="597"/>
    </row>
    <row r="461" spans="1:5" x14ac:dyDescent="0.25">
      <c r="A461" s="603" t="s">
        <v>1234</v>
      </c>
      <c r="B461" s="604">
        <v>2125308</v>
      </c>
      <c r="C461" s="604">
        <v>767970.72</v>
      </c>
      <c r="D461" s="612">
        <f t="shared" si="7"/>
        <v>2893279</v>
      </c>
      <c r="E461" s="597"/>
    </row>
    <row r="462" spans="1:5" x14ac:dyDescent="0.25">
      <c r="A462" s="603" t="s">
        <v>1235</v>
      </c>
      <c r="B462" s="604">
        <v>7367040</v>
      </c>
      <c r="C462" s="604">
        <v>3237159.36</v>
      </c>
      <c r="D462" s="612">
        <f t="shared" si="7"/>
        <v>10604199</v>
      </c>
      <c r="E462" s="597"/>
    </row>
    <row r="463" spans="1:5" x14ac:dyDescent="0.25">
      <c r="A463" s="603" t="s">
        <v>1236</v>
      </c>
      <c r="B463" s="604">
        <v>18669445</v>
      </c>
      <c r="C463" s="604">
        <v>3479431.92</v>
      </c>
      <c r="D463" s="612">
        <f t="shared" si="7"/>
        <v>22148877</v>
      </c>
      <c r="E463" s="597"/>
    </row>
    <row r="464" spans="1:5" x14ac:dyDescent="0.25">
      <c r="A464" s="603" t="s">
        <v>1354</v>
      </c>
      <c r="B464" s="604">
        <v>2766127</v>
      </c>
      <c r="C464" s="604">
        <v>349801.68</v>
      </c>
      <c r="D464" s="612">
        <f t="shared" si="7"/>
        <v>3115929</v>
      </c>
      <c r="E464" s="597"/>
    </row>
    <row r="465" spans="1:5" x14ac:dyDescent="0.25">
      <c r="A465" s="603" t="s">
        <v>1238</v>
      </c>
      <c r="B465" s="604">
        <v>6200399</v>
      </c>
      <c r="C465" s="604">
        <v>3053297.76</v>
      </c>
      <c r="D465" s="612">
        <f t="shared" si="7"/>
        <v>9253697</v>
      </c>
      <c r="E465" s="597"/>
    </row>
    <row r="466" spans="1:5" x14ac:dyDescent="0.25">
      <c r="A466" s="603" t="s">
        <v>1239</v>
      </c>
      <c r="B466" s="604">
        <v>2334117</v>
      </c>
      <c r="C466" s="604">
        <v>348474.24</v>
      </c>
      <c r="D466" s="612">
        <f t="shared" si="7"/>
        <v>2682591</v>
      </c>
      <c r="E466" s="597"/>
    </row>
    <row r="467" spans="1:5" x14ac:dyDescent="0.25">
      <c r="A467" s="603" t="s">
        <v>1240</v>
      </c>
      <c r="B467" s="604">
        <v>1818504</v>
      </c>
      <c r="C467" s="604">
        <v>226342.32</v>
      </c>
      <c r="D467" s="612">
        <f t="shared" si="7"/>
        <v>2044846</v>
      </c>
      <c r="E467" s="597"/>
    </row>
    <row r="468" spans="1:5" x14ac:dyDescent="0.25">
      <c r="A468" s="603" t="s">
        <v>1241</v>
      </c>
      <c r="B468" s="604">
        <v>4758238</v>
      </c>
      <c r="C468" s="604">
        <v>1085912.04</v>
      </c>
      <c r="D468" s="612">
        <f t="shared" si="7"/>
        <v>5844150</v>
      </c>
      <c r="E468" s="597"/>
    </row>
    <row r="469" spans="1:5" x14ac:dyDescent="0.25">
      <c r="A469" s="603" t="s">
        <v>1242</v>
      </c>
      <c r="B469" s="604">
        <v>52257013</v>
      </c>
      <c r="C469" s="604">
        <v>9212994.1199999992</v>
      </c>
      <c r="D469" s="612">
        <f t="shared" si="7"/>
        <v>61470007</v>
      </c>
      <c r="E469" s="597"/>
    </row>
    <row r="470" spans="1:5" x14ac:dyDescent="0.25">
      <c r="A470" s="603" t="s">
        <v>1243</v>
      </c>
      <c r="B470" s="604">
        <v>27301169</v>
      </c>
      <c r="C470" s="604">
        <v>12685788.48</v>
      </c>
      <c r="D470" s="612">
        <f t="shared" si="7"/>
        <v>39986957</v>
      </c>
      <c r="E470" s="597"/>
    </row>
    <row r="471" spans="1:5" x14ac:dyDescent="0.25">
      <c r="A471" s="603" t="s">
        <v>1244</v>
      </c>
      <c r="B471" s="604">
        <v>28932393</v>
      </c>
      <c r="C471" s="604">
        <v>9424069.9199999999</v>
      </c>
      <c r="D471" s="612">
        <f t="shared" si="7"/>
        <v>38356463</v>
      </c>
      <c r="E471" s="597"/>
    </row>
    <row r="472" spans="1:5" x14ac:dyDescent="0.25">
      <c r="A472" s="603" t="s">
        <v>1245</v>
      </c>
      <c r="B472" s="604">
        <v>67877838</v>
      </c>
      <c r="C472" s="604">
        <v>23055716.879999999</v>
      </c>
      <c r="D472" s="612">
        <f t="shared" si="7"/>
        <v>90933555</v>
      </c>
      <c r="E472" s="597"/>
    </row>
    <row r="473" spans="1:5" x14ac:dyDescent="0.25">
      <c r="A473" s="603" t="s">
        <v>1246</v>
      </c>
      <c r="B473" s="604">
        <v>14055081</v>
      </c>
      <c r="C473" s="604">
        <v>2916563.16</v>
      </c>
      <c r="D473" s="612">
        <f t="shared" si="7"/>
        <v>16971644</v>
      </c>
      <c r="E473" s="597"/>
    </row>
    <row r="474" spans="1:5" x14ac:dyDescent="0.25">
      <c r="A474" s="603" t="s">
        <v>1247</v>
      </c>
      <c r="B474" s="604">
        <v>1321785</v>
      </c>
      <c r="C474" s="604">
        <v>286080.71999999997</v>
      </c>
      <c r="D474" s="612">
        <f t="shared" si="7"/>
        <v>1607866</v>
      </c>
      <c r="E474" s="597"/>
    </row>
    <row r="475" spans="1:5" x14ac:dyDescent="0.25">
      <c r="A475" s="603" t="s">
        <v>1248</v>
      </c>
      <c r="B475" s="604">
        <v>5180137</v>
      </c>
      <c r="C475" s="604">
        <v>2230898.64</v>
      </c>
      <c r="D475" s="612">
        <f t="shared" si="7"/>
        <v>7411036</v>
      </c>
      <c r="E475" s="597"/>
    </row>
    <row r="476" spans="1:5" x14ac:dyDescent="0.25">
      <c r="A476" s="603" t="s">
        <v>1249</v>
      </c>
      <c r="B476" s="604">
        <v>3606127</v>
      </c>
      <c r="C476" s="604">
        <v>856914.6</v>
      </c>
      <c r="D476" s="612">
        <f t="shared" si="7"/>
        <v>4463042</v>
      </c>
      <c r="E476" s="597"/>
    </row>
    <row r="477" spans="1:5" x14ac:dyDescent="0.25">
      <c r="A477" s="603" t="s">
        <v>1250</v>
      </c>
      <c r="B477" s="604">
        <v>6685080</v>
      </c>
      <c r="C477" s="604">
        <v>2283335.7599999998</v>
      </c>
      <c r="D477" s="612">
        <f t="shared" si="7"/>
        <v>8968416</v>
      </c>
      <c r="E477" s="597"/>
    </row>
    <row r="478" spans="1:5" x14ac:dyDescent="0.25">
      <c r="A478" s="603" t="s">
        <v>1251</v>
      </c>
      <c r="B478" s="604">
        <v>17501598</v>
      </c>
      <c r="C478" s="604">
        <v>6753761.8799999999</v>
      </c>
      <c r="D478" s="612">
        <f t="shared" si="7"/>
        <v>24255360</v>
      </c>
      <c r="E478" s="597"/>
    </row>
    <row r="479" spans="1:5" x14ac:dyDescent="0.25">
      <c r="A479" s="603" t="s">
        <v>1252</v>
      </c>
      <c r="B479" s="604">
        <v>1661056</v>
      </c>
      <c r="C479" s="604">
        <v>279443.15999999997</v>
      </c>
      <c r="D479" s="612">
        <f t="shared" si="7"/>
        <v>1940499</v>
      </c>
      <c r="E479" s="597"/>
    </row>
    <row r="480" spans="1:5" x14ac:dyDescent="0.25">
      <c r="A480" s="603" t="s">
        <v>1253</v>
      </c>
      <c r="B480" s="604">
        <v>5189805</v>
      </c>
      <c r="C480" s="604">
        <v>880810.08</v>
      </c>
      <c r="D480" s="612">
        <f t="shared" si="7"/>
        <v>6070615</v>
      </c>
      <c r="E480" s="597"/>
    </row>
    <row r="481" spans="1:5" x14ac:dyDescent="0.25">
      <c r="A481" s="603" t="s">
        <v>1254</v>
      </c>
      <c r="B481" s="604">
        <v>4287059</v>
      </c>
      <c r="C481" s="604">
        <v>1061352.8400000001</v>
      </c>
      <c r="D481" s="612">
        <f t="shared" si="7"/>
        <v>5348412</v>
      </c>
      <c r="E481" s="597"/>
    </row>
    <row r="482" spans="1:5" x14ac:dyDescent="0.25">
      <c r="A482" s="603" t="s">
        <v>1255</v>
      </c>
      <c r="B482" s="604">
        <v>2049053</v>
      </c>
      <c r="C482" s="604">
        <v>115494.36</v>
      </c>
      <c r="D482" s="612">
        <f t="shared" si="7"/>
        <v>2164547</v>
      </c>
      <c r="E482" s="597"/>
    </row>
    <row r="483" spans="1:5" x14ac:dyDescent="0.25">
      <c r="A483" s="603" t="s">
        <v>1256</v>
      </c>
      <c r="B483" s="604">
        <v>4453087</v>
      </c>
      <c r="C483" s="604">
        <v>896740.32</v>
      </c>
      <c r="D483" s="612">
        <f t="shared" si="7"/>
        <v>5349827</v>
      </c>
      <c r="E483" s="597"/>
    </row>
    <row r="484" spans="1:5" x14ac:dyDescent="0.25">
      <c r="A484" s="603" t="s">
        <v>1257</v>
      </c>
      <c r="B484" s="604">
        <v>7420889</v>
      </c>
      <c r="C484" s="604">
        <v>1259817.24</v>
      </c>
      <c r="D484" s="612">
        <f t="shared" si="7"/>
        <v>8680706</v>
      </c>
      <c r="E484" s="597"/>
    </row>
    <row r="485" spans="1:5" x14ac:dyDescent="0.25">
      <c r="A485" s="603" t="s">
        <v>1258</v>
      </c>
      <c r="B485" s="604">
        <v>77406660</v>
      </c>
      <c r="C485" s="604">
        <v>37064379.719999999</v>
      </c>
      <c r="D485" s="612">
        <f t="shared" si="7"/>
        <v>114471040</v>
      </c>
      <c r="E485" s="597"/>
    </row>
    <row r="486" spans="1:5" x14ac:dyDescent="0.25">
      <c r="A486" s="603" t="s">
        <v>1259</v>
      </c>
      <c r="B486" s="604">
        <v>15260387</v>
      </c>
      <c r="C486" s="604">
        <v>7225695.4800000004</v>
      </c>
      <c r="D486" s="612">
        <f t="shared" si="7"/>
        <v>22486082</v>
      </c>
      <c r="E486" s="597"/>
    </row>
    <row r="487" spans="1:5" x14ac:dyDescent="0.25">
      <c r="A487" s="603" t="s">
        <v>1260</v>
      </c>
      <c r="B487" s="604">
        <v>8172071</v>
      </c>
      <c r="C487" s="604">
        <v>2959043.76</v>
      </c>
      <c r="D487" s="612">
        <f t="shared" si="7"/>
        <v>11131115</v>
      </c>
      <c r="E487" s="597"/>
    </row>
    <row r="488" spans="1:5" x14ac:dyDescent="0.25">
      <c r="A488" s="603" t="s">
        <v>1261</v>
      </c>
      <c r="B488" s="604">
        <v>8352176</v>
      </c>
      <c r="C488" s="604">
        <v>2080225.08</v>
      </c>
      <c r="D488" s="612">
        <f t="shared" si="7"/>
        <v>10432401</v>
      </c>
      <c r="E488" s="597"/>
    </row>
    <row r="489" spans="1:5" x14ac:dyDescent="0.25">
      <c r="A489" s="603" t="s">
        <v>1262</v>
      </c>
      <c r="B489" s="604">
        <v>3925597</v>
      </c>
      <c r="C489" s="604">
        <v>1605636.36</v>
      </c>
      <c r="D489" s="612">
        <f t="shared" si="7"/>
        <v>5531233</v>
      </c>
      <c r="E489" s="597"/>
    </row>
    <row r="490" spans="1:5" x14ac:dyDescent="0.25">
      <c r="A490" s="603" t="s">
        <v>1263</v>
      </c>
      <c r="B490" s="604">
        <v>4554532</v>
      </c>
      <c r="C490" s="604">
        <v>1304952.96</v>
      </c>
      <c r="D490" s="612">
        <f t="shared" si="7"/>
        <v>5859485</v>
      </c>
      <c r="E490" s="597"/>
    </row>
    <row r="491" spans="1:5" x14ac:dyDescent="0.25">
      <c r="A491" s="603" t="s">
        <v>1264</v>
      </c>
      <c r="B491" s="604">
        <v>350419</v>
      </c>
      <c r="C491" s="604">
        <v>86288.88</v>
      </c>
      <c r="D491" s="612">
        <f t="shared" si="7"/>
        <v>436708</v>
      </c>
      <c r="E491" s="597"/>
    </row>
    <row r="492" spans="1:5" x14ac:dyDescent="0.25">
      <c r="A492" s="603" t="s">
        <v>1265</v>
      </c>
      <c r="B492" s="604">
        <v>12583125</v>
      </c>
      <c r="C492" s="604">
        <v>3258399.72</v>
      </c>
      <c r="D492" s="612">
        <f t="shared" si="7"/>
        <v>15841525</v>
      </c>
      <c r="E492" s="597"/>
    </row>
    <row r="493" spans="1:5" x14ac:dyDescent="0.25">
      <c r="A493" s="603" t="s">
        <v>1266</v>
      </c>
      <c r="B493" s="604">
        <v>7852600</v>
      </c>
      <c r="C493" s="604">
        <v>1974023.4</v>
      </c>
      <c r="D493" s="612">
        <f t="shared" si="7"/>
        <v>9826623</v>
      </c>
      <c r="E493" s="597"/>
    </row>
    <row r="494" spans="1:5" x14ac:dyDescent="0.25">
      <c r="A494" s="603" t="s">
        <v>1267</v>
      </c>
      <c r="B494" s="604">
        <v>10444620</v>
      </c>
      <c r="C494" s="604">
        <v>3272338.68</v>
      </c>
      <c r="D494" s="612">
        <f t="shared" si="7"/>
        <v>13716959</v>
      </c>
      <c r="E494" s="597"/>
    </row>
    <row r="495" spans="1:5" x14ac:dyDescent="0.25">
      <c r="A495" s="603" t="s">
        <v>1268</v>
      </c>
      <c r="B495" s="604">
        <v>11795646</v>
      </c>
      <c r="C495" s="604">
        <v>1834633.68</v>
      </c>
      <c r="D495" s="612">
        <f t="shared" si="7"/>
        <v>13630280</v>
      </c>
      <c r="E495" s="597"/>
    </row>
    <row r="496" spans="1:5" x14ac:dyDescent="0.25">
      <c r="A496" s="603" t="s">
        <v>1269</v>
      </c>
      <c r="B496" s="604">
        <v>1900634</v>
      </c>
      <c r="C496" s="604">
        <v>361749.36</v>
      </c>
      <c r="D496" s="612">
        <f t="shared" si="7"/>
        <v>2262383</v>
      </c>
      <c r="E496" s="597"/>
    </row>
    <row r="497" spans="1:5" x14ac:dyDescent="0.25">
      <c r="A497" s="603" t="s">
        <v>1270</v>
      </c>
      <c r="B497" s="604">
        <v>23258976</v>
      </c>
      <c r="C497" s="604">
        <v>4181690.4</v>
      </c>
      <c r="D497" s="612">
        <f t="shared" si="7"/>
        <v>27440666</v>
      </c>
      <c r="E497" s="597"/>
    </row>
    <row r="498" spans="1:5" x14ac:dyDescent="0.25">
      <c r="A498" s="603" t="s">
        <v>1271</v>
      </c>
      <c r="B498" s="604">
        <v>9800365</v>
      </c>
      <c r="C498" s="604">
        <v>2010530.16</v>
      </c>
      <c r="D498" s="612">
        <f t="shared" si="7"/>
        <v>11810895</v>
      </c>
      <c r="E498" s="597"/>
    </row>
    <row r="499" spans="1:5" x14ac:dyDescent="0.25">
      <c r="A499" s="603" t="s">
        <v>1272</v>
      </c>
      <c r="B499" s="604">
        <v>3142948</v>
      </c>
      <c r="C499" s="604">
        <v>1256498.3999999999</v>
      </c>
      <c r="D499" s="612">
        <f t="shared" si="7"/>
        <v>4399446</v>
      </c>
      <c r="E499" s="597"/>
    </row>
    <row r="500" spans="1:5" x14ac:dyDescent="0.25">
      <c r="A500" s="603" t="s">
        <v>1273</v>
      </c>
      <c r="B500" s="604">
        <v>14802287</v>
      </c>
      <c r="C500" s="604">
        <v>2809697.76</v>
      </c>
      <c r="D500" s="612">
        <f t="shared" si="7"/>
        <v>17611985</v>
      </c>
      <c r="E500" s="597"/>
    </row>
    <row r="501" spans="1:5" x14ac:dyDescent="0.25">
      <c r="A501" s="603" t="s">
        <v>1274</v>
      </c>
      <c r="B501" s="604">
        <v>14819196</v>
      </c>
      <c r="C501" s="604">
        <v>5039932.5599999996</v>
      </c>
      <c r="D501" s="612">
        <f t="shared" si="7"/>
        <v>19859129</v>
      </c>
      <c r="E501" s="597"/>
    </row>
    <row r="502" spans="1:5" x14ac:dyDescent="0.25">
      <c r="A502" s="603" t="s">
        <v>1275</v>
      </c>
      <c r="B502" s="604">
        <v>3223456</v>
      </c>
      <c r="C502" s="604">
        <v>1275747.48</v>
      </c>
      <c r="D502" s="612">
        <f t="shared" si="7"/>
        <v>4499203</v>
      </c>
      <c r="E502" s="597"/>
    </row>
    <row r="503" spans="1:5" x14ac:dyDescent="0.25">
      <c r="A503" s="603" t="s">
        <v>1276</v>
      </c>
      <c r="B503" s="604">
        <v>20534024</v>
      </c>
      <c r="C503" s="604">
        <v>5304109.2</v>
      </c>
      <c r="D503" s="612">
        <f t="shared" si="7"/>
        <v>25838133</v>
      </c>
      <c r="E503" s="597"/>
    </row>
    <row r="504" spans="1:5" x14ac:dyDescent="0.25">
      <c r="A504" s="603" t="s">
        <v>1277</v>
      </c>
      <c r="B504" s="604">
        <v>2664551</v>
      </c>
      <c r="C504" s="604">
        <v>662432.88</v>
      </c>
      <c r="D504" s="612">
        <f t="shared" si="7"/>
        <v>3326984</v>
      </c>
      <c r="E504" s="597"/>
    </row>
    <row r="505" spans="1:5" x14ac:dyDescent="0.25">
      <c r="A505" s="603" t="s">
        <v>1278</v>
      </c>
      <c r="B505" s="604">
        <v>22504290</v>
      </c>
      <c r="C505" s="604">
        <v>3377876.64</v>
      </c>
      <c r="D505" s="612">
        <f t="shared" si="7"/>
        <v>25882167</v>
      </c>
      <c r="E505" s="597"/>
    </row>
    <row r="506" spans="1:5" x14ac:dyDescent="0.25">
      <c r="A506" s="603" t="s">
        <v>1279</v>
      </c>
      <c r="B506" s="604">
        <v>3884779</v>
      </c>
      <c r="C506" s="604">
        <v>282098.15999999997</v>
      </c>
      <c r="D506" s="612">
        <f t="shared" si="7"/>
        <v>4166877</v>
      </c>
      <c r="E506" s="597"/>
    </row>
    <row r="507" spans="1:5" x14ac:dyDescent="0.25">
      <c r="A507" s="603" t="s">
        <v>1280</v>
      </c>
      <c r="B507" s="604">
        <v>2796945</v>
      </c>
      <c r="C507" s="604">
        <v>1055379</v>
      </c>
      <c r="D507" s="612">
        <f t="shared" si="7"/>
        <v>3852324</v>
      </c>
      <c r="E507" s="597"/>
    </row>
    <row r="508" spans="1:5" x14ac:dyDescent="0.25">
      <c r="A508" s="603" t="s">
        <v>1281</v>
      </c>
      <c r="B508" s="604">
        <v>9455253</v>
      </c>
      <c r="C508" s="604">
        <v>5098343.5199999996</v>
      </c>
      <c r="D508" s="612">
        <f t="shared" si="7"/>
        <v>14553597</v>
      </c>
      <c r="E508" s="597"/>
    </row>
    <row r="509" spans="1:5" x14ac:dyDescent="0.25">
      <c r="A509" s="603" t="s">
        <v>1282</v>
      </c>
      <c r="B509" s="604">
        <v>1457177</v>
      </c>
      <c r="C509" s="604">
        <v>529680.84</v>
      </c>
      <c r="D509" s="612">
        <f t="shared" si="7"/>
        <v>1986858</v>
      </c>
      <c r="E509" s="597"/>
    </row>
    <row r="510" spans="1:5" x14ac:dyDescent="0.25">
      <c r="A510" s="603" t="s">
        <v>1283</v>
      </c>
      <c r="B510" s="604">
        <v>7614592</v>
      </c>
      <c r="C510" s="604">
        <v>2094164.04</v>
      </c>
      <c r="D510" s="612">
        <f t="shared" si="7"/>
        <v>9708756</v>
      </c>
      <c r="E510" s="597"/>
    </row>
    <row r="511" spans="1:5" x14ac:dyDescent="0.25">
      <c r="A511" s="603" t="s">
        <v>1284</v>
      </c>
      <c r="B511" s="604">
        <v>2011056</v>
      </c>
      <c r="C511" s="604">
        <v>1073964.3600000001</v>
      </c>
      <c r="D511" s="612">
        <f t="shared" si="7"/>
        <v>3085020</v>
      </c>
      <c r="E511" s="597"/>
    </row>
    <row r="512" spans="1:5" x14ac:dyDescent="0.25">
      <c r="A512" s="603" t="s">
        <v>1285</v>
      </c>
      <c r="B512" s="604">
        <v>35726483</v>
      </c>
      <c r="C512" s="604">
        <v>7556248.2000000002</v>
      </c>
      <c r="D512" s="612">
        <f t="shared" si="7"/>
        <v>43282731</v>
      </c>
      <c r="E512" s="597"/>
    </row>
    <row r="513" spans="1:5" x14ac:dyDescent="0.25">
      <c r="A513" s="603" t="s">
        <v>1286</v>
      </c>
      <c r="B513" s="604">
        <v>4334901</v>
      </c>
      <c r="C513" s="604">
        <v>504457.92</v>
      </c>
      <c r="D513" s="612">
        <f t="shared" si="7"/>
        <v>4839359</v>
      </c>
      <c r="E513" s="597"/>
    </row>
    <row r="514" spans="1:5" x14ac:dyDescent="0.25">
      <c r="A514" s="603" t="s">
        <v>1287</v>
      </c>
      <c r="B514" s="604">
        <v>15273491</v>
      </c>
      <c r="C514" s="604">
        <v>2213640.84</v>
      </c>
      <c r="D514" s="612">
        <f t="shared" si="7"/>
        <v>17487132</v>
      </c>
      <c r="E514" s="597"/>
    </row>
    <row r="515" spans="1:5" x14ac:dyDescent="0.25">
      <c r="A515" s="603" t="s">
        <v>1288</v>
      </c>
      <c r="B515" s="604">
        <v>3372831</v>
      </c>
      <c r="C515" s="604">
        <v>730800.24</v>
      </c>
      <c r="D515" s="612">
        <f t="shared" si="7"/>
        <v>4103631</v>
      </c>
      <c r="E515" s="597"/>
    </row>
    <row r="516" spans="1:5" x14ac:dyDescent="0.25">
      <c r="A516" s="603" t="s">
        <v>1289</v>
      </c>
      <c r="B516" s="604">
        <v>16392457</v>
      </c>
      <c r="C516" s="604">
        <v>5991765</v>
      </c>
      <c r="D516" s="612">
        <f t="shared" si="7"/>
        <v>22384222</v>
      </c>
      <c r="E516" s="597"/>
    </row>
    <row r="517" spans="1:5" x14ac:dyDescent="0.25">
      <c r="A517" s="603" t="s">
        <v>1290</v>
      </c>
      <c r="B517" s="604">
        <v>5973279</v>
      </c>
      <c r="C517" s="604">
        <v>624598.56000000006</v>
      </c>
      <c r="D517" s="612">
        <f t="shared" ref="D517:D573" si="8">SUM(B517:C517)</f>
        <v>6597878</v>
      </c>
      <c r="E517" s="597"/>
    </row>
    <row r="518" spans="1:5" x14ac:dyDescent="0.25">
      <c r="A518" s="603" t="s">
        <v>1291</v>
      </c>
      <c r="B518" s="604">
        <v>62552753</v>
      </c>
      <c r="C518" s="604">
        <v>44962464.479999997</v>
      </c>
      <c r="D518" s="612">
        <f t="shared" si="8"/>
        <v>107515217</v>
      </c>
      <c r="E518" s="597"/>
    </row>
    <row r="519" spans="1:5" x14ac:dyDescent="0.25">
      <c r="A519" s="603" t="s">
        <v>1292</v>
      </c>
      <c r="B519" s="604">
        <v>10866295</v>
      </c>
      <c r="C519" s="604">
        <v>3491379.6</v>
      </c>
      <c r="D519" s="612">
        <f t="shared" si="8"/>
        <v>14357675</v>
      </c>
      <c r="E519" s="597"/>
    </row>
    <row r="520" spans="1:5" x14ac:dyDescent="0.25">
      <c r="A520" s="603" t="s">
        <v>1293</v>
      </c>
      <c r="B520" s="604">
        <v>20058086</v>
      </c>
      <c r="C520" s="604">
        <v>4001811.36</v>
      </c>
      <c r="D520" s="612">
        <f t="shared" si="8"/>
        <v>24059897</v>
      </c>
      <c r="E520" s="597"/>
    </row>
    <row r="521" spans="1:5" x14ac:dyDescent="0.25">
      <c r="A521" s="603" t="s">
        <v>1294</v>
      </c>
      <c r="B521" s="604">
        <v>1949515</v>
      </c>
      <c r="C521" s="604">
        <v>75004.92</v>
      </c>
      <c r="D521" s="612">
        <f t="shared" si="8"/>
        <v>2024520</v>
      </c>
      <c r="E521" s="597"/>
    </row>
    <row r="522" spans="1:5" x14ac:dyDescent="0.25">
      <c r="A522" s="603" t="s">
        <v>1295</v>
      </c>
      <c r="B522" s="604">
        <v>4100472</v>
      </c>
      <c r="C522" s="604">
        <v>2247492.6</v>
      </c>
      <c r="D522" s="612">
        <f t="shared" si="8"/>
        <v>6347965</v>
      </c>
      <c r="E522" s="597"/>
    </row>
    <row r="523" spans="1:5" x14ac:dyDescent="0.25">
      <c r="A523" s="603" t="s">
        <v>1296</v>
      </c>
      <c r="B523" s="604">
        <v>12021181</v>
      </c>
      <c r="C523" s="604">
        <v>4907180.5199999996</v>
      </c>
      <c r="D523" s="612">
        <f t="shared" si="8"/>
        <v>16928362</v>
      </c>
      <c r="E523" s="597"/>
    </row>
    <row r="524" spans="1:5" x14ac:dyDescent="0.25">
      <c r="A524" s="603" t="s">
        <v>1297</v>
      </c>
      <c r="B524" s="604">
        <v>1495073</v>
      </c>
      <c r="C524" s="604">
        <v>165940.07999999999</v>
      </c>
      <c r="D524" s="612">
        <f t="shared" si="8"/>
        <v>1661013</v>
      </c>
      <c r="E524" s="597"/>
    </row>
    <row r="525" spans="1:5" x14ac:dyDescent="0.25">
      <c r="A525" s="603" t="s">
        <v>1298</v>
      </c>
      <c r="B525" s="604">
        <v>3772800</v>
      </c>
      <c r="C525" s="604">
        <v>799831.32</v>
      </c>
      <c r="D525" s="612">
        <f t="shared" si="8"/>
        <v>4572631</v>
      </c>
      <c r="E525" s="597"/>
    </row>
    <row r="526" spans="1:5" x14ac:dyDescent="0.25">
      <c r="A526" s="603" t="s">
        <v>1299</v>
      </c>
      <c r="B526" s="604">
        <v>3629211</v>
      </c>
      <c r="C526" s="604">
        <v>1083920.76</v>
      </c>
      <c r="D526" s="612">
        <f t="shared" si="8"/>
        <v>4713132</v>
      </c>
      <c r="E526" s="597"/>
    </row>
    <row r="527" spans="1:5" x14ac:dyDescent="0.25">
      <c r="A527" s="603" t="s">
        <v>1300</v>
      </c>
      <c r="B527" s="604">
        <v>1084103</v>
      </c>
      <c r="C527" s="604">
        <v>217049.64</v>
      </c>
      <c r="D527" s="612">
        <f t="shared" si="8"/>
        <v>1301153</v>
      </c>
      <c r="E527" s="597"/>
    </row>
    <row r="528" spans="1:5" x14ac:dyDescent="0.25">
      <c r="A528" s="603" t="s">
        <v>1301</v>
      </c>
      <c r="B528" s="604">
        <v>14567776</v>
      </c>
      <c r="C528" s="604">
        <v>8285720.8799999999</v>
      </c>
      <c r="D528" s="612">
        <f t="shared" si="8"/>
        <v>22853497</v>
      </c>
      <c r="E528" s="597"/>
    </row>
    <row r="529" spans="1:5" x14ac:dyDescent="0.25">
      <c r="A529" s="603" t="s">
        <v>1302</v>
      </c>
      <c r="B529" s="604">
        <v>34854734</v>
      </c>
      <c r="C529" s="604">
        <v>11076833.279999999</v>
      </c>
      <c r="D529" s="612">
        <f t="shared" si="8"/>
        <v>45931567</v>
      </c>
      <c r="E529" s="597"/>
    </row>
    <row r="530" spans="1:5" x14ac:dyDescent="0.25">
      <c r="A530" s="603" t="s">
        <v>1303</v>
      </c>
      <c r="B530" s="604">
        <v>8896648</v>
      </c>
      <c r="C530" s="604">
        <v>1652763.36</v>
      </c>
      <c r="D530" s="612">
        <f t="shared" si="8"/>
        <v>10549411</v>
      </c>
      <c r="E530" s="597"/>
    </row>
    <row r="531" spans="1:5" x14ac:dyDescent="0.25">
      <c r="A531" s="603" t="s">
        <v>1304</v>
      </c>
      <c r="B531" s="604">
        <v>3029929</v>
      </c>
      <c r="C531" s="604">
        <v>600039.36</v>
      </c>
      <c r="D531" s="612">
        <f t="shared" si="8"/>
        <v>3629968</v>
      </c>
      <c r="E531" s="597"/>
    </row>
    <row r="532" spans="1:5" x14ac:dyDescent="0.25">
      <c r="A532" s="603" t="s">
        <v>1305</v>
      </c>
      <c r="B532" s="604">
        <v>5984367</v>
      </c>
      <c r="C532" s="604">
        <v>978382.8</v>
      </c>
      <c r="D532" s="612">
        <f t="shared" si="8"/>
        <v>6962750</v>
      </c>
      <c r="E532" s="597"/>
    </row>
    <row r="533" spans="1:5" x14ac:dyDescent="0.25">
      <c r="A533" s="603" t="s">
        <v>1306</v>
      </c>
      <c r="B533" s="604">
        <v>9357977</v>
      </c>
      <c r="C533" s="604">
        <v>2603931.96</v>
      </c>
      <c r="D533" s="612">
        <f t="shared" si="8"/>
        <v>11961909</v>
      </c>
      <c r="E533" s="597"/>
    </row>
    <row r="534" spans="1:5" x14ac:dyDescent="0.25">
      <c r="A534" s="603" t="s">
        <v>1307</v>
      </c>
      <c r="B534" s="604">
        <v>3569419</v>
      </c>
      <c r="C534" s="604">
        <v>1733742.12</v>
      </c>
      <c r="D534" s="612">
        <f t="shared" si="8"/>
        <v>5303161</v>
      </c>
      <c r="E534" s="597"/>
    </row>
    <row r="535" spans="1:5" x14ac:dyDescent="0.25">
      <c r="A535" s="603" t="s">
        <v>1308</v>
      </c>
      <c r="B535" s="604">
        <v>12607566</v>
      </c>
      <c r="C535" s="604">
        <v>2698849.68</v>
      </c>
      <c r="D535" s="612">
        <f t="shared" si="8"/>
        <v>15306416</v>
      </c>
      <c r="E535" s="597"/>
    </row>
    <row r="536" spans="1:5" x14ac:dyDescent="0.25">
      <c r="A536" s="603" t="s">
        <v>1309</v>
      </c>
      <c r="B536" s="604">
        <v>4490889</v>
      </c>
      <c r="C536" s="604">
        <v>1809410.76</v>
      </c>
      <c r="D536" s="612">
        <f t="shared" si="8"/>
        <v>6300300</v>
      </c>
      <c r="E536" s="597"/>
    </row>
    <row r="537" spans="1:5" x14ac:dyDescent="0.25">
      <c r="A537" s="603" t="s">
        <v>1310</v>
      </c>
      <c r="B537" s="604">
        <v>12772095</v>
      </c>
      <c r="C537" s="604">
        <v>2331126.48</v>
      </c>
      <c r="D537" s="612">
        <f t="shared" si="8"/>
        <v>15103221</v>
      </c>
      <c r="E537" s="597"/>
    </row>
    <row r="538" spans="1:5" x14ac:dyDescent="0.25">
      <c r="A538" s="603" t="s">
        <v>1311</v>
      </c>
      <c r="B538" s="604">
        <v>10701902</v>
      </c>
      <c r="C538" s="604">
        <v>2141954.7599999998</v>
      </c>
      <c r="D538" s="612">
        <f t="shared" si="8"/>
        <v>12843857</v>
      </c>
      <c r="E538" s="597"/>
    </row>
    <row r="539" spans="1:5" x14ac:dyDescent="0.25">
      <c r="A539" s="603" t="s">
        <v>1312</v>
      </c>
      <c r="B539" s="604">
        <v>1858710</v>
      </c>
      <c r="C539" s="604">
        <v>298028.40000000002</v>
      </c>
      <c r="D539" s="612">
        <f t="shared" si="8"/>
        <v>2156738</v>
      </c>
      <c r="E539" s="597"/>
    </row>
    <row r="540" spans="1:5" x14ac:dyDescent="0.25">
      <c r="A540" s="603" t="s">
        <v>1313</v>
      </c>
      <c r="B540" s="604">
        <v>14455848</v>
      </c>
      <c r="C540" s="604">
        <v>4453832.16</v>
      </c>
      <c r="D540" s="612">
        <f t="shared" si="8"/>
        <v>18909680</v>
      </c>
      <c r="E540" s="597"/>
    </row>
    <row r="541" spans="1:5" x14ac:dyDescent="0.25">
      <c r="A541" s="603" t="s">
        <v>1314</v>
      </c>
      <c r="B541" s="604">
        <v>2295686</v>
      </c>
      <c r="C541" s="604">
        <v>473261.16</v>
      </c>
      <c r="D541" s="612">
        <f t="shared" si="8"/>
        <v>2768947</v>
      </c>
      <c r="E541" s="597"/>
    </row>
    <row r="542" spans="1:5" x14ac:dyDescent="0.25">
      <c r="A542" s="603" t="s">
        <v>1315</v>
      </c>
      <c r="B542" s="604">
        <v>5424492</v>
      </c>
      <c r="C542" s="604">
        <v>4213550.88</v>
      </c>
      <c r="D542" s="612">
        <f t="shared" si="8"/>
        <v>9638043</v>
      </c>
      <c r="E542" s="597"/>
    </row>
    <row r="543" spans="1:5" x14ac:dyDescent="0.25">
      <c r="A543" s="603" t="s">
        <v>1316</v>
      </c>
      <c r="B543" s="604">
        <v>8158416</v>
      </c>
      <c r="C543" s="604">
        <v>5526468.96</v>
      </c>
      <c r="D543" s="612">
        <f t="shared" si="8"/>
        <v>13684885</v>
      </c>
      <c r="E543" s="597"/>
    </row>
    <row r="544" spans="1:5" x14ac:dyDescent="0.25">
      <c r="A544" s="603" t="s">
        <v>1317</v>
      </c>
      <c r="B544" s="604">
        <v>4869453</v>
      </c>
      <c r="C544" s="604">
        <v>1034138.64</v>
      </c>
      <c r="D544" s="612">
        <f t="shared" si="8"/>
        <v>5903592</v>
      </c>
      <c r="E544" s="597"/>
    </row>
    <row r="545" spans="1:5" x14ac:dyDescent="0.25">
      <c r="A545" s="603" t="s">
        <v>1318</v>
      </c>
      <c r="B545" s="604">
        <v>2097488</v>
      </c>
      <c r="C545" s="604">
        <v>588755.52</v>
      </c>
      <c r="D545" s="612">
        <f t="shared" si="8"/>
        <v>2686244</v>
      </c>
      <c r="E545" s="597"/>
    </row>
    <row r="546" spans="1:5" x14ac:dyDescent="0.25">
      <c r="A546" s="603" t="s">
        <v>1319</v>
      </c>
      <c r="B546" s="604">
        <v>19956089</v>
      </c>
      <c r="C546" s="604">
        <v>4238773.8</v>
      </c>
      <c r="D546" s="612">
        <f t="shared" si="8"/>
        <v>24194863</v>
      </c>
      <c r="E546" s="597"/>
    </row>
    <row r="547" spans="1:5" x14ac:dyDescent="0.25">
      <c r="A547" s="603" t="s">
        <v>1320</v>
      </c>
      <c r="B547" s="604">
        <v>2991791</v>
      </c>
      <c r="C547" s="604">
        <v>685000.68</v>
      </c>
      <c r="D547" s="612">
        <f t="shared" si="8"/>
        <v>3676792</v>
      </c>
      <c r="E547" s="597"/>
    </row>
    <row r="548" spans="1:5" x14ac:dyDescent="0.25">
      <c r="A548" s="603" t="s">
        <v>1321</v>
      </c>
      <c r="B548" s="604">
        <v>10349543</v>
      </c>
      <c r="C548" s="604">
        <v>6703316.1600000001</v>
      </c>
      <c r="D548" s="612">
        <f t="shared" si="8"/>
        <v>17052859</v>
      </c>
      <c r="E548" s="597"/>
    </row>
    <row r="549" spans="1:5" x14ac:dyDescent="0.25">
      <c r="A549" s="603" t="s">
        <v>1322</v>
      </c>
      <c r="B549" s="604">
        <v>10773359</v>
      </c>
      <c r="C549" s="604">
        <v>4242756.3600000003</v>
      </c>
      <c r="D549" s="612">
        <f t="shared" si="8"/>
        <v>15016115</v>
      </c>
      <c r="E549" s="597"/>
    </row>
    <row r="550" spans="1:5" x14ac:dyDescent="0.25">
      <c r="A550" s="603" t="s">
        <v>1323</v>
      </c>
      <c r="B550" s="604">
        <v>2524757</v>
      </c>
      <c r="C550" s="604">
        <v>667079.16</v>
      </c>
      <c r="D550" s="612">
        <f t="shared" si="8"/>
        <v>3191836</v>
      </c>
      <c r="E550" s="597"/>
    </row>
    <row r="551" spans="1:5" x14ac:dyDescent="0.25">
      <c r="A551" s="603" t="s">
        <v>1324</v>
      </c>
      <c r="B551" s="604">
        <v>4556115</v>
      </c>
      <c r="C551" s="604">
        <v>1300970.3999999999</v>
      </c>
      <c r="D551" s="612">
        <f t="shared" si="8"/>
        <v>5857085</v>
      </c>
      <c r="E551" s="597"/>
    </row>
    <row r="552" spans="1:5" x14ac:dyDescent="0.25">
      <c r="A552" s="603" t="s">
        <v>1355</v>
      </c>
      <c r="B552" s="604">
        <v>23082522</v>
      </c>
      <c r="C552" s="604">
        <v>7610012.7599999998</v>
      </c>
      <c r="D552" s="612">
        <f t="shared" si="8"/>
        <v>30692535</v>
      </c>
      <c r="E552" s="597"/>
    </row>
    <row r="553" spans="1:5" x14ac:dyDescent="0.25">
      <c r="A553" s="603" t="s">
        <v>1326</v>
      </c>
      <c r="B553" s="604">
        <v>8097003</v>
      </c>
      <c r="C553" s="604">
        <v>3825914.88</v>
      </c>
      <c r="D553" s="612">
        <f t="shared" si="8"/>
        <v>11922918</v>
      </c>
      <c r="E553" s="597"/>
    </row>
    <row r="554" spans="1:5" x14ac:dyDescent="0.25">
      <c r="A554" s="603" t="s">
        <v>1327</v>
      </c>
      <c r="B554" s="604">
        <v>21788946</v>
      </c>
      <c r="C554" s="604">
        <v>20081406.600000001</v>
      </c>
      <c r="D554" s="612">
        <f t="shared" si="8"/>
        <v>41870353</v>
      </c>
      <c r="E554" s="597"/>
    </row>
    <row r="555" spans="1:5" x14ac:dyDescent="0.25">
      <c r="A555" s="603" t="s">
        <v>1328</v>
      </c>
      <c r="B555" s="604">
        <v>1470039</v>
      </c>
      <c r="C555" s="604">
        <v>272141.76</v>
      </c>
      <c r="D555" s="612">
        <f t="shared" si="8"/>
        <v>1742181</v>
      </c>
      <c r="E555" s="597"/>
    </row>
    <row r="556" spans="1:5" x14ac:dyDescent="0.25">
      <c r="A556" s="603" t="s">
        <v>1329</v>
      </c>
      <c r="B556" s="604">
        <v>8880485</v>
      </c>
      <c r="C556" s="604">
        <v>8009596.5599999996</v>
      </c>
      <c r="D556" s="612">
        <f t="shared" si="8"/>
        <v>16890082</v>
      </c>
      <c r="E556" s="597"/>
    </row>
    <row r="557" spans="1:5" x14ac:dyDescent="0.25">
      <c r="A557" s="603" t="s">
        <v>1330</v>
      </c>
      <c r="B557" s="604">
        <v>15929435</v>
      </c>
      <c r="C557" s="604">
        <v>3918841.32</v>
      </c>
      <c r="D557" s="612">
        <f t="shared" si="8"/>
        <v>19848276</v>
      </c>
      <c r="E557" s="597"/>
    </row>
    <row r="558" spans="1:5" x14ac:dyDescent="0.25">
      <c r="A558" s="603" t="s">
        <v>1331</v>
      </c>
      <c r="B558" s="604">
        <v>5464842</v>
      </c>
      <c r="C558" s="604">
        <v>2269396.7999999998</v>
      </c>
      <c r="D558" s="612">
        <f t="shared" si="8"/>
        <v>7734239</v>
      </c>
      <c r="E558" s="597"/>
    </row>
    <row r="559" spans="1:5" x14ac:dyDescent="0.25">
      <c r="A559" s="603" t="s">
        <v>1332</v>
      </c>
      <c r="B559" s="604">
        <v>1199632</v>
      </c>
      <c r="C559" s="604">
        <v>203110.68</v>
      </c>
      <c r="D559" s="612">
        <f t="shared" si="8"/>
        <v>1402743</v>
      </c>
      <c r="E559" s="597"/>
    </row>
    <row r="560" spans="1:5" x14ac:dyDescent="0.25">
      <c r="A560" s="603" t="s">
        <v>1333</v>
      </c>
      <c r="B560" s="604">
        <v>11486827</v>
      </c>
      <c r="C560" s="604">
        <v>9652403.5199999996</v>
      </c>
      <c r="D560" s="612">
        <f t="shared" si="8"/>
        <v>21139231</v>
      </c>
      <c r="E560" s="597"/>
    </row>
    <row r="561" spans="1:5" x14ac:dyDescent="0.25">
      <c r="A561" s="603" t="s">
        <v>1334</v>
      </c>
      <c r="B561" s="604">
        <v>2812806</v>
      </c>
      <c r="C561" s="604">
        <v>913334.28</v>
      </c>
      <c r="D561" s="612">
        <f t="shared" si="8"/>
        <v>3726140</v>
      </c>
      <c r="E561" s="597"/>
    </row>
    <row r="562" spans="1:5" x14ac:dyDescent="0.25">
      <c r="A562" s="603" t="s">
        <v>1335</v>
      </c>
      <c r="B562" s="604">
        <v>39413582</v>
      </c>
      <c r="C562" s="604">
        <v>15310960.800000001</v>
      </c>
      <c r="D562" s="612">
        <f t="shared" si="8"/>
        <v>54724543</v>
      </c>
      <c r="E562" s="597"/>
    </row>
    <row r="563" spans="1:5" x14ac:dyDescent="0.25">
      <c r="A563" s="603" t="s">
        <v>1336</v>
      </c>
      <c r="B563" s="604">
        <v>15674165</v>
      </c>
      <c r="C563" s="604">
        <v>4292538.3600000003</v>
      </c>
      <c r="D563" s="612">
        <f t="shared" si="8"/>
        <v>19966703</v>
      </c>
      <c r="E563" s="597"/>
    </row>
    <row r="564" spans="1:5" x14ac:dyDescent="0.25">
      <c r="A564" s="603" t="s">
        <v>1337</v>
      </c>
      <c r="B564" s="604">
        <v>9300899</v>
      </c>
      <c r="C564" s="604">
        <v>1960748.16</v>
      </c>
      <c r="D564" s="612">
        <f t="shared" si="8"/>
        <v>11261647</v>
      </c>
      <c r="E564" s="597"/>
    </row>
    <row r="565" spans="1:5" x14ac:dyDescent="0.25">
      <c r="A565" s="603" t="s">
        <v>1338</v>
      </c>
      <c r="B565" s="604">
        <v>3185313</v>
      </c>
      <c r="C565" s="604">
        <v>1116444.96</v>
      </c>
      <c r="D565" s="612">
        <f t="shared" si="8"/>
        <v>4301758</v>
      </c>
      <c r="E565" s="597"/>
    </row>
    <row r="566" spans="1:5" x14ac:dyDescent="0.25">
      <c r="A566" s="603" t="s">
        <v>1339</v>
      </c>
      <c r="B566" s="604">
        <v>4364986</v>
      </c>
      <c r="C566" s="604">
        <v>826381.68</v>
      </c>
      <c r="D566" s="612">
        <f t="shared" si="8"/>
        <v>5191368</v>
      </c>
      <c r="E566" s="597"/>
    </row>
    <row r="567" spans="1:5" x14ac:dyDescent="0.25">
      <c r="A567" s="603" t="s">
        <v>1340</v>
      </c>
      <c r="B567" s="604">
        <v>4547781</v>
      </c>
      <c r="C567" s="604">
        <v>793193.64</v>
      </c>
      <c r="D567" s="612">
        <f t="shared" si="8"/>
        <v>5340975</v>
      </c>
      <c r="E567" s="597"/>
    </row>
    <row r="568" spans="1:5" x14ac:dyDescent="0.25">
      <c r="A568" s="603" t="s">
        <v>1341</v>
      </c>
      <c r="B568" s="604">
        <v>55512683</v>
      </c>
      <c r="C568" s="604">
        <v>30840962.399999999</v>
      </c>
      <c r="D568" s="612">
        <f t="shared" si="8"/>
        <v>86353645</v>
      </c>
      <c r="E568" s="597"/>
    </row>
    <row r="569" spans="1:5" x14ac:dyDescent="0.25">
      <c r="A569" s="603" t="s">
        <v>1356</v>
      </c>
      <c r="B569" s="604">
        <v>9461528</v>
      </c>
      <c r="C569" s="604">
        <v>2086862.64</v>
      </c>
      <c r="D569" s="612">
        <f t="shared" si="8"/>
        <v>11548391</v>
      </c>
      <c r="E569" s="597"/>
    </row>
    <row r="570" spans="1:5" x14ac:dyDescent="0.25">
      <c r="A570" s="603" t="s">
        <v>1343</v>
      </c>
      <c r="B570" s="604">
        <v>9365920</v>
      </c>
      <c r="C570" s="604">
        <v>2244837.6</v>
      </c>
      <c r="D570" s="612">
        <f t="shared" si="8"/>
        <v>11610758</v>
      </c>
      <c r="E570" s="597"/>
    </row>
    <row r="571" spans="1:5" x14ac:dyDescent="0.25">
      <c r="A571" s="603" t="s">
        <v>1344</v>
      </c>
      <c r="B571" s="604">
        <v>4783589</v>
      </c>
      <c r="C571" s="604">
        <v>1125073.8</v>
      </c>
      <c r="D571" s="612">
        <f t="shared" si="8"/>
        <v>5908663</v>
      </c>
      <c r="E571" s="597"/>
    </row>
    <row r="572" spans="1:5" x14ac:dyDescent="0.25">
      <c r="A572" s="603" t="s">
        <v>1345</v>
      </c>
      <c r="B572" s="604">
        <v>5548567</v>
      </c>
      <c r="C572" s="604">
        <v>965107.56</v>
      </c>
      <c r="D572" s="612">
        <f t="shared" si="8"/>
        <v>6513675</v>
      </c>
      <c r="E572" s="597"/>
    </row>
    <row r="573" spans="1:5" x14ac:dyDescent="0.25">
      <c r="A573" s="603" t="s">
        <v>1346</v>
      </c>
      <c r="B573" s="604">
        <v>24377164</v>
      </c>
      <c r="C573" s="604">
        <v>14664458.16</v>
      </c>
      <c r="D573" s="612">
        <f t="shared" si="8"/>
        <v>39041622</v>
      </c>
      <c r="E573" s="597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5"/>
  <sheetViews>
    <sheetView workbookViewId="0">
      <pane ySplit="3" topLeftCell="A4" activePane="bottomLeft" state="frozen"/>
      <selection pane="bottomLeft" activeCell="K3" sqref="K3"/>
    </sheetView>
  </sheetViews>
  <sheetFormatPr baseColWidth="10" defaultRowHeight="15" x14ac:dyDescent="0.25"/>
  <cols>
    <col min="1" max="1" width="14.28515625" customWidth="1"/>
    <col min="2" max="3" width="15.85546875" bestFit="1" customWidth="1"/>
    <col min="4" max="4" width="13.42578125" bestFit="1" customWidth="1"/>
    <col min="5" max="5" width="14.42578125" bestFit="1" customWidth="1"/>
    <col min="6" max="9" width="13.42578125" bestFit="1" customWidth="1"/>
    <col min="10" max="10" width="14.42578125" bestFit="1" customWidth="1"/>
    <col min="11" max="11" width="17.85546875" bestFit="1" customWidth="1"/>
  </cols>
  <sheetData>
    <row r="1" spans="1:11" ht="15" customHeight="1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11" ht="18" x14ac:dyDescent="0.25">
      <c r="A2" s="599"/>
      <c r="B2" s="599"/>
      <c r="C2" s="599"/>
      <c r="D2" s="599"/>
      <c r="E2" s="599"/>
      <c r="F2" s="599"/>
      <c r="G2" s="599"/>
      <c r="H2" s="599"/>
      <c r="I2" s="599"/>
      <c r="J2" s="599"/>
      <c r="K2" s="599"/>
    </row>
    <row r="3" spans="1:11" s="589" customFormat="1" ht="89.25" x14ac:dyDescent="0.2">
      <c r="A3" s="582" t="s">
        <v>766</v>
      </c>
      <c r="B3" s="583" t="s">
        <v>767</v>
      </c>
      <c r="C3" s="584" t="s">
        <v>768</v>
      </c>
      <c r="D3" s="585" t="s">
        <v>769</v>
      </c>
      <c r="E3" s="585" t="s">
        <v>770</v>
      </c>
      <c r="F3" s="585" t="s">
        <v>771</v>
      </c>
      <c r="G3" s="585" t="s">
        <v>772</v>
      </c>
      <c r="H3" s="586" t="s">
        <v>773</v>
      </c>
      <c r="I3" s="586" t="s">
        <v>774</v>
      </c>
      <c r="J3" s="587" t="s">
        <v>775</v>
      </c>
      <c r="K3" s="588" t="s">
        <v>776</v>
      </c>
    </row>
    <row r="4" spans="1:11" x14ac:dyDescent="0.25">
      <c r="A4" s="590" t="s">
        <v>777</v>
      </c>
      <c r="B4" s="591">
        <v>1422831</v>
      </c>
      <c r="C4" s="591">
        <v>637704</v>
      </c>
      <c r="D4" s="591">
        <v>24614</v>
      </c>
      <c r="E4" s="591">
        <v>79775</v>
      </c>
      <c r="F4" s="591">
        <v>18814</v>
      </c>
      <c r="G4" s="591">
        <v>7290</v>
      </c>
      <c r="H4" s="591">
        <v>12066</v>
      </c>
      <c r="I4" s="591">
        <v>4188</v>
      </c>
      <c r="J4" s="591">
        <v>3881</v>
      </c>
      <c r="K4" s="591">
        <f>SUM(B4:J4)</f>
        <v>2211163</v>
      </c>
    </row>
    <row r="5" spans="1:11" ht="25.5" x14ac:dyDescent="0.25">
      <c r="A5" s="592" t="s">
        <v>778</v>
      </c>
      <c r="B5" s="593">
        <v>25934946</v>
      </c>
      <c r="C5" s="593">
        <v>10461093</v>
      </c>
      <c r="D5" s="593">
        <v>399514</v>
      </c>
      <c r="E5" s="593">
        <v>1399127</v>
      </c>
      <c r="F5" s="593">
        <v>941287</v>
      </c>
      <c r="G5" s="593">
        <v>171149</v>
      </c>
      <c r="H5" s="593">
        <v>684982</v>
      </c>
      <c r="I5" s="593">
        <v>54876</v>
      </c>
      <c r="J5" s="593">
        <v>220635</v>
      </c>
      <c r="K5" s="591">
        <f t="shared" ref="K5:K68" si="0">SUM(B5:J5)</f>
        <v>40267609</v>
      </c>
    </row>
    <row r="6" spans="1:11" ht="25.5" x14ac:dyDescent="0.25">
      <c r="A6" s="592" t="s">
        <v>779</v>
      </c>
      <c r="B6" s="593">
        <v>1957107</v>
      </c>
      <c r="C6" s="593">
        <v>594792</v>
      </c>
      <c r="D6" s="593">
        <v>32323</v>
      </c>
      <c r="E6" s="593">
        <v>108370</v>
      </c>
      <c r="F6" s="593">
        <v>56076</v>
      </c>
      <c r="G6" s="593">
        <v>11541</v>
      </c>
      <c r="H6" s="593">
        <v>36557</v>
      </c>
      <c r="I6" s="593">
        <v>4956</v>
      </c>
      <c r="J6" s="593">
        <v>0</v>
      </c>
      <c r="K6" s="591">
        <f t="shared" si="0"/>
        <v>2801722</v>
      </c>
    </row>
    <row r="7" spans="1:11" ht="25.5" x14ac:dyDescent="0.25">
      <c r="A7" s="592" t="s">
        <v>780</v>
      </c>
      <c r="B7" s="593">
        <v>1059437</v>
      </c>
      <c r="C7" s="593">
        <v>449580</v>
      </c>
      <c r="D7" s="593">
        <v>17331</v>
      </c>
      <c r="E7" s="593">
        <v>57691</v>
      </c>
      <c r="F7" s="593">
        <v>21912</v>
      </c>
      <c r="G7" s="593">
        <v>5938</v>
      </c>
      <c r="H7" s="593">
        <v>15868</v>
      </c>
      <c r="I7" s="593">
        <v>3036</v>
      </c>
      <c r="J7" s="593">
        <v>54151</v>
      </c>
      <c r="K7" s="591">
        <f t="shared" si="0"/>
        <v>1684944</v>
      </c>
    </row>
    <row r="8" spans="1:11" ht="25.5" x14ac:dyDescent="0.25">
      <c r="A8" s="592" t="s">
        <v>781</v>
      </c>
      <c r="B8" s="593">
        <v>18122439</v>
      </c>
      <c r="C8" s="593">
        <v>4942569</v>
      </c>
      <c r="D8" s="593">
        <v>278715</v>
      </c>
      <c r="E8" s="593">
        <v>1000440</v>
      </c>
      <c r="F8" s="593">
        <v>290959</v>
      </c>
      <c r="G8" s="593">
        <v>139341</v>
      </c>
      <c r="H8" s="593">
        <v>453464</v>
      </c>
      <c r="I8" s="593">
        <v>27972</v>
      </c>
      <c r="J8" s="593">
        <v>0</v>
      </c>
      <c r="K8" s="591">
        <f t="shared" si="0"/>
        <v>25255899</v>
      </c>
    </row>
    <row r="9" spans="1:11" ht="25.5" x14ac:dyDescent="0.25">
      <c r="A9" s="592" t="s">
        <v>782</v>
      </c>
      <c r="B9" s="593">
        <v>16504010</v>
      </c>
      <c r="C9" s="593">
        <v>6684456</v>
      </c>
      <c r="D9" s="593">
        <v>229735</v>
      </c>
      <c r="E9" s="593">
        <v>851446</v>
      </c>
      <c r="F9" s="593">
        <v>403028</v>
      </c>
      <c r="G9" s="593">
        <v>116534</v>
      </c>
      <c r="H9" s="593">
        <v>417009</v>
      </c>
      <c r="I9" s="593">
        <v>27864</v>
      </c>
      <c r="J9" s="593">
        <v>0</v>
      </c>
      <c r="K9" s="591">
        <f t="shared" si="0"/>
        <v>25234082</v>
      </c>
    </row>
    <row r="10" spans="1:11" ht="25.5" x14ac:dyDescent="0.25">
      <c r="A10" s="592" t="s">
        <v>783</v>
      </c>
      <c r="B10" s="593">
        <v>2674785</v>
      </c>
      <c r="C10" s="593">
        <v>1194703</v>
      </c>
      <c r="D10" s="593">
        <v>43873</v>
      </c>
      <c r="E10" s="593">
        <v>146531</v>
      </c>
      <c r="F10" s="593">
        <v>55858</v>
      </c>
      <c r="G10" s="593">
        <v>14919</v>
      </c>
      <c r="H10" s="593">
        <v>36581</v>
      </c>
      <c r="I10" s="593">
        <v>7104</v>
      </c>
      <c r="J10" s="593">
        <v>168529</v>
      </c>
      <c r="K10" s="591">
        <f t="shared" si="0"/>
        <v>4342883</v>
      </c>
    </row>
    <row r="11" spans="1:11" ht="25.5" x14ac:dyDescent="0.25">
      <c r="A11" s="592" t="s">
        <v>784</v>
      </c>
      <c r="B11" s="593">
        <v>1342105</v>
      </c>
      <c r="C11" s="593">
        <v>650576</v>
      </c>
      <c r="D11" s="593">
        <v>21714</v>
      </c>
      <c r="E11" s="593">
        <v>74019</v>
      </c>
      <c r="F11" s="593">
        <v>14474</v>
      </c>
      <c r="G11" s="593">
        <v>8212</v>
      </c>
      <c r="H11" s="593">
        <v>18628</v>
      </c>
      <c r="I11" s="593">
        <v>3012</v>
      </c>
      <c r="J11" s="593">
        <v>22631</v>
      </c>
      <c r="K11" s="591">
        <f t="shared" si="0"/>
        <v>2155371</v>
      </c>
    </row>
    <row r="12" spans="1:11" x14ac:dyDescent="0.25">
      <c r="A12" s="592" t="s">
        <v>785</v>
      </c>
      <c r="B12" s="593">
        <v>4131227</v>
      </c>
      <c r="C12" s="593">
        <v>2004276</v>
      </c>
      <c r="D12" s="593">
        <v>61066</v>
      </c>
      <c r="E12" s="593">
        <v>215428</v>
      </c>
      <c r="F12" s="593">
        <v>143442</v>
      </c>
      <c r="G12" s="593">
        <v>25633</v>
      </c>
      <c r="H12" s="593">
        <v>98207</v>
      </c>
      <c r="I12" s="593">
        <v>9516</v>
      </c>
      <c r="J12" s="593">
        <v>0</v>
      </c>
      <c r="K12" s="591">
        <f t="shared" si="0"/>
        <v>6688795</v>
      </c>
    </row>
    <row r="13" spans="1:11" ht="25.5" x14ac:dyDescent="0.25">
      <c r="A13" s="592" t="s">
        <v>786</v>
      </c>
      <c r="B13" s="593">
        <v>11869186</v>
      </c>
      <c r="C13" s="593">
        <v>4118071</v>
      </c>
      <c r="D13" s="593">
        <v>191679</v>
      </c>
      <c r="E13" s="593">
        <v>682232</v>
      </c>
      <c r="F13" s="593">
        <v>248806</v>
      </c>
      <c r="G13" s="593">
        <v>100232</v>
      </c>
      <c r="H13" s="593">
        <v>369970</v>
      </c>
      <c r="I13" s="593">
        <v>17256</v>
      </c>
      <c r="J13" s="593">
        <v>0</v>
      </c>
      <c r="K13" s="591">
        <f t="shared" si="0"/>
        <v>17597432</v>
      </c>
    </row>
    <row r="14" spans="1:11" x14ac:dyDescent="0.25">
      <c r="A14" s="592" t="s">
        <v>787</v>
      </c>
      <c r="B14" s="593">
        <v>1300077</v>
      </c>
      <c r="C14" s="593">
        <v>474888</v>
      </c>
      <c r="D14" s="593">
        <v>22088</v>
      </c>
      <c r="E14" s="593">
        <v>72924</v>
      </c>
      <c r="F14" s="593">
        <v>31318</v>
      </c>
      <c r="G14" s="593">
        <v>7380</v>
      </c>
      <c r="H14" s="593">
        <v>20211</v>
      </c>
      <c r="I14" s="593">
        <v>3468</v>
      </c>
      <c r="J14" s="593">
        <v>28617</v>
      </c>
      <c r="K14" s="591">
        <f t="shared" si="0"/>
        <v>1960971</v>
      </c>
    </row>
    <row r="15" spans="1:11" ht="25.5" x14ac:dyDescent="0.25">
      <c r="A15" s="592" t="s">
        <v>788</v>
      </c>
      <c r="B15" s="593">
        <v>5983758</v>
      </c>
      <c r="C15" s="593">
        <v>1979510</v>
      </c>
      <c r="D15" s="593">
        <v>95150</v>
      </c>
      <c r="E15" s="593">
        <v>330454</v>
      </c>
      <c r="F15" s="593">
        <v>267951</v>
      </c>
      <c r="G15" s="593">
        <v>41023</v>
      </c>
      <c r="H15" s="593">
        <v>171501</v>
      </c>
      <c r="I15" s="593">
        <v>12348</v>
      </c>
      <c r="J15" s="593">
        <v>376642</v>
      </c>
      <c r="K15" s="591">
        <f t="shared" si="0"/>
        <v>9258337</v>
      </c>
    </row>
    <row r="16" spans="1:11" ht="25.5" x14ac:dyDescent="0.25">
      <c r="A16" s="592" t="s">
        <v>789</v>
      </c>
      <c r="B16" s="593">
        <v>4028737</v>
      </c>
      <c r="C16" s="593">
        <v>2241408</v>
      </c>
      <c r="D16" s="593">
        <v>61234</v>
      </c>
      <c r="E16" s="593">
        <v>212600</v>
      </c>
      <c r="F16" s="593">
        <v>59761</v>
      </c>
      <c r="G16" s="593">
        <v>24198</v>
      </c>
      <c r="H16" s="593">
        <v>61143</v>
      </c>
      <c r="I16" s="593">
        <v>9756</v>
      </c>
      <c r="J16" s="593">
        <v>435954</v>
      </c>
      <c r="K16" s="591">
        <f t="shared" si="0"/>
        <v>7134791</v>
      </c>
    </row>
    <row r="17" spans="1:11" x14ac:dyDescent="0.25">
      <c r="A17" s="592" t="s">
        <v>790</v>
      </c>
      <c r="B17" s="593">
        <v>28686016</v>
      </c>
      <c r="C17" s="593">
        <v>9501138</v>
      </c>
      <c r="D17" s="593">
        <v>426770</v>
      </c>
      <c r="E17" s="593">
        <v>1503015</v>
      </c>
      <c r="F17" s="593">
        <v>502993</v>
      </c>
      <c r="G17" s="593">
        <v>204234</v>
      </c>
      <c r="H17" s="593">
        <v>648710</v>
      </c>
      <c r="I17" s="593">
        <v>66900</v>
      </c>
      <c r="J17" s="593">
        <v>5531690</v>
      </c>
      <c r="K17" s="591">
        <f t="shared" si="0"/>
        <v>47071466</v>
      </c>
    </row>
    <row r="18" spans="1:11" x14ac:dyDescent="0.25">
      <c r="A18" s="592" t="s">
        <v>791</v>
      </c>
      <c r="B18" s="593">
        <v>3473913</v>
      </c>
      <c r="C18" s="593">
        <v>1710646</v>
      </c>
      <c r="D18" s="593">
        <v>56782</v>
      </c>
      <c r="E18" s="593">
        <v>192423</v>
      </c>
      <c r="F18" s="593">
        <v>126960</v>
      </c>
      <c r="G18" s="593">
        <v>21598</v>
      </c>
      <c r="H18" s="593">
        <v>77931</v>
      </c>
      <c r="I18" s="593">
        <v>8268</v>
      </c>
      <c r="J18" s="593">
        <v>18039</v>
      </c>
      <c r="K18" s="591">
        <f t="shared" si="0"/>
        <v>5686560</v>
      </c>
    </row>
    <row r="19" spans="1:11" ht="25.5" x14ac:dyDescent="0.25">
      <c r="A19" s="592" t="s">
        <v>792</v>
      </c>
      <c r="B19" s="593">
        <v>5189565</v>
      </c>
      <c r="C19" s="593">
        <v>892284</v>
      </c>
      <c r="D19" s="593">
        <v>82799</v>
      </c>
      <c r="E19" s="593">
        <v>285449</v>
      </c>
      <c r="F19" s="593">
        <v>253141</v>
      </c>
      <c r="G19" s="593">
        <v>34070</v>
      </c>
      <c r="H19" s="593">
        <v>139570</v>
      </c>
      <c r="I19" s="593">
        <v>11376</v>
      </c>
      <c r="J19" s="593">
        <v>0</v>
      </c>
      <c r="K19" s="591">
        <f t="shared" si="0"/>
        <v>6888254</v>
      </c>
    </row>
    <row r="20" spans="1:11" x14ac:dyDescent="0.25">
      <c r="A20" s="592" t="s">
        <v>793</v>
      </c>
      <c r="B20" s="593">
        <v>2580394</v>
      </c>
      <c r="C20" s="593">
        <v>596172</v>
      </c>
      <c r="D20" s="593">
        <v>41941</v>
      </c>
      <c r="E20" s="593">
        <v>141970</v>
      </c>
      <c r="F20" s="593">
        <v>80309</v>
      </c>
      <c r="G20" s="593">
        <v>15566</v>
      </c>
      <c r="H20" s="593">
        <v>52362</v>
      </c>
      <c r="I20" s="593">
        <v>6276</v>
      </c>
      <c r="J20" s="593">
        <v>31986</v>
      </c>
      <c r="K20" s="591">
        <f t="shared" si="0"/>
        <v>3546976</v>
      </c>
    </row>
    <row r="21" spans="1:11" ht="25.5" x14ac:dyDescent="0.25">
      <c r="A21" s="592" t="s">
        <v>794</v>
      </c>
      <c r="B21" s="593">
        <v>1152155</v>
      </c>
      <c r="C21" s="593">
        <v>575556</v>
      </c>
      <c r="D21" s="593">
        <v>20152</v>
      </c>
      <c r="E21" s="593">
        <v>65174</v>
      </c>
      <c r="F21" s="593">
        <v>16123</v>
      </c>
      <c r="G21" s="593">
        <v>6266</v>
      </c>
      <c r="H21" s="593">
        <v>12108</v>
      </c>
      <c r="I21" s="593">
        <v>3492</v>
      </c>
      <c r="J21" s="593">
        <v>28368</v>
      </c>
      <c r="K21" s="591">
        <f t="shared" si="0"/>
        <v>1879394</v>
      </c>
    </row>
    <row r="22" spans="1:11" ht="25.5" x14ac:dyDescent="0.25">
      <c r="A22" s="592" t="s">
        <v>795</v>
      </c>
      <c r="B22" s="593">
        <v>2205642</v>
      </c>
      <c r="C22" s="593">
        <v>571548</v>
      </c>
      <c r="D22" s="593">
        <v>36047</v>
      </c>
      <c r="E22" s="593">
        <v>121282</v>
      </c>
      <c r="F22" s="593">
        <v>60411</v>
      </c>
      <c r="G22" s="593">
        <v>12931</v>
      </c>
      <c r="H22" s="593">
        <v>39945</v>
      </c>
      <c r="I22" s="593">
        <v>5580</v>
      </c>
      <c r="J22" s="593">
        <v>0</v>
      </c>
      <c r="K22" s="591">
        <f t="shared" si="0"/>
        <v>3053386</v>
      </c>
    </row>
    <row r="23" spans="1:11" ht="25.5" x14ac:dyDescent="0.25">
      <c r="A23" s="592" t="s">
        <v>796</v>
      </c>
      <c r="B23" s="593">
        <v>3101329</v>
      </c>
      <c r="C23" s="593">
        <v>2416021</v>
      </c>
      <c r="D23" s="593">
        <v>49669</v>
      </c>
      <c r="E23" s="593">
        <v>171500</v>
      </c>
      <c r="F23" s="593">
        <v>112159</v>
      </c>
      <c r="G23" s="593">
        <v>20724</v>
      </c>
      <c r="H23" s="593">
        <v>78225</v>
      </c>
      <c r="I23" s="593">
        <v>6552</v>
      </c>
      <c r="J23" s="593">
        <v>517888</v>
      </c>
      <c r="K23" s="591">
        <f t="shared" si="0"/>
        <v>6474067</v>
      </c>
    </row>
    <row r="24" spans="1:11" x14ac:dyDescent="0.25">
      <c r="A24" s="592" t="s">
        <v>797</v>
      </c>
      <c r="B24" s="593">
        <v>8814930</v>
      </c>
      <c r="C24" s="593">
        <v>4116363</v>
      </c>
      <c r="D24" s="593">
        <v>141457</v>
      </c>
      <c r="E24" s="593">
        <v>487345</v>
      </c>
      <c r="F24" s="593">
        <v>292790</v>
      </c>
      <c r="G24" s="593">
        <v>60285</v>
      </c>
      <c r="H24" s="593">
        <v>234957</v>
      </c>
      <c r="I24" s="593">
        <v>19980</v>
      </c>
      <c r="J24" s="593">
        <v>0</v>
      </c>
      <c r="K24" s="591">
        <f t="shared" si="0"/>
        <v>14168107</v>
      </c>
    </row>
    <row r="25" spans="1:11" x14ac:dyDescent="0.25">
      <c r="A25" s="592" t="s">
        <v>798</v>
      </c>
      <c r="B25" s="593">
        <v>1317732</v>
      </c>
      <c r="C25" s="593">
        <v>598684</v>
      </c>
      <c r="D25" s="593">
        <v>20895</v>
      </c>
      <c r="E25" s="593">
        <v>71597</v>
      </c>
      <c r="F25" s="593">
        <v>16406</v>
      </c>
      <c r="G25" s="593">
        <v>8275</v>
      </c>
      <c r="H25" s="593">
        <v>20069</v>
      </c>
      <c r="I25" s="593">
        <v>3204</v>
      </c>
      <c r="J25" s="593">
        <v>38390</v>
      </c>
      <c r="K25" s="591">
        <f t="shared" si="0"/>
        <v>2095252</v>
      </c>
    </row>
    <row r="26" spans="1:11" ht="25.5" x14ac:dyDescent="0.25">
      <c r="A26" s="592" t="s">
        <v>799</v>
      </c>
      <c r="B26" s="593">
        <v>11339606</v>
      </c>
      <c r="C26" s="593">
        <v>5456214</v>
      </c>
      <c r="D26" s="593">
        <v>171622</v>
      </c>
      <c r="E26" s="593">
        <v>623348</v>
      </c>
      <c r="F26" s="593">
        <v>510958</v>
      </c>
      <c r="G26" s="593">
        <v>89554</v>
      </c>
      <c r="H26" s="593">
        <v>438499</v>
      </c>
      <c r="I26" s="593">
        <v>16560</v>
      </c>
      <c r="J26" s="593">
        <v>0</v>
      </c>
      <c r="K26" s="591">
        <f t="shared" si="0"/>
        <v>18646361</v>
      </c>
    </row>
    <row r="27" spans="1:11" ht="38.25" x14ac:dyDescent="0.25">
      <c r="A27" s="592" t="s">
        <v>800</v>
      </c>
      <c r="B27" s="593">
        <v>4422899</v>
      </c>
      <c r="C27" s="593">
        <v>2557746</v>
      </c>
      <c r="D27" s="593">
        <v>58535</v>
      </c>
      <c r="E27" s="593">
        <v>214722</v>
      </c>
      <c r="F27" s="593">
        <v>84231</v>
      </c>
      <c r="G27" s="593">
        <v>22780</v>
      </c>
      <c r="H27" s="593">
        <v>52542</v>
      </c>
      <c r="I27" s="593">
        <v>8880</v>
      </c>
      <c r="J27" s="593">
        <v>0</v>
      </c>
      <c r="K27" s="591">
        <f t="shared" si="0"/>
        <v>7422335</v>
      </c>
    </row>
    <row r="28" spans="1:11" x14ac:dyDescent="0.25">
      <c r="A28" s="592" t="s">
        <v>801</v>
      </c>
      <c r="B28" s="593">
        <v>8355759</v>
      </c>
      <c r="C28" s="593">
        <v>3600961</v>
      </c>
      <c r="D28" s="593">
        <v>107472</v>
      </c>
      <c r="E28" s="593">
        <v>411378</v>
      </c>
      <c r="F28" s="593">
        <v>223108</v>
      </c>
      <c r="G28" s="593">
        <v>60790</v>
      </c>
      <c r="H28" s="593">
        <v>228552</v>
      </c>
      <c r="I28" s="593">
        <v>12456</v>
      </c>
      <c r="J28" s="593">
        <v>0</v>
      </c>
      <c r="K28" s="591">
        <f t="shared" si="0"/>
        <v>13000476</v>
      </c>
    </row>
    <row r="29" spans="1:11" ht="25.5" x14ac:dyDescent="0.25">
      <c r="A29" s="592" t="s">
        <v>802</v>
      </c>
      <c r="B29" s="593">
        <v>6104811</v>
      </c>
      <c r="C29" s="593">
        <v>1942469</v>
      </c>
      <c r="D29" s="593">
        <v>99727</v>
      </c>
      <c r="E29" s="593">
        <v>341926</v>
      </c>
      <c r="F29" s="593">
        <v>190054</v>
      </c>
      <c r="G29" s="593">
        <v>41438</v>
      </c>
      <c r="H29" s="593">
        <v>152670</v>
      </c>
      <c r="I29" s="593">
        <v>13104</v>
      </c>
      <c r="J29" s="593">
        <v>695490</v>
      </c>
      <c r="K29" s="591">
        <f t="shared" si="0"/>
        <v>9581689</v>
      </c>
    </row>
    <row r="30" spans="1:11" ht="38.25" x14ac:dyDescent="0.25">
      <c r="A30" s="592" t="s">
        <v>803</v>
      </c>
      <c r="B30" s="593">
        <v>2105741</v>
      </c>
      <c r="C30" s="593">
        <v>1519545</v>
      </c>
      <c r="D30" s="593">
        <v>35125</v>
      </c>
      <c r="E30" s="593">
        <v>117167</v>
      </c>
      <c r="F30" s="593">
        <v>51078</v>
      </c>
      <c r="G30" s="593">
        <v>12316</v>
      </c>
      <c r="H30" s="593">
        <v>34069</v>
      </c>
      <c r="I30" s="593">
        <v>5412</v>
      </c>
      <c r="J30" s="593">
        <v>11146</v>
      </c>
      <c r="K30" s="591">
        <f t="shared" si="0"/>
        <v>3891599</v>
      </c>
    </row>
    <row r="31" spans="1:11" ht="38.25" x14ac:dyDescent="0.25">
      <c r="A31" s="592" t="s">
        <v>804</v>
      </c>
      <c r="B31" s="593">
        <v>13184618</v>
      </c>
      <c r="C31" s="593">
        <v>4603896</v>
      </c>
      <c r="D31" s="593">
        <v>211327</v>
      </c>
      <c r="E31" s="593">
        <v>733276</v>
      </c>
      <c r="F31" s="593">
        <v>487067</v>
      </c>
      <c r="G31" s="593">
        <v>91843</v>
      </c>
      <c r="H31" s="593">
        <v>373408</v>
      </c>
      <c r="I31" s="593">
        <v>26640</v>
      </c>
      <c r="J31" s="593">
        <v>0</v>
      </c>
      <c r="K31" s="591">
        <f t="shared" si="0"/>
        <v>19712075</v>
      </c>
    </row>
    <row r="32" spans="1:11" ht="38.25" x14ac:dyDescent="0.25">
      <c r="A32" s="592" t="s">
        <v>805</v>
      </c>
      <c r="B32" s="593">
        <v>3391056</v>
      </c>
      <c r="C32" s="593">
        <v>2412213</v>
      </c>
      <c r="D32" s="593">
        <v>52299</v>
      </c>
      <c r="E32" s="593">
        <v>180790</v>
      </c>
      <c r="F32" s="593">
        <v>101551</v>
      </c>
      <c r="G32" s="593">
        <v>19873</v>
      </c>
      <c r="H32" s="593">
        <v>62286</v>
      </c>
      <c r="I32" s="593">
        <v>7764</v>
      </c>
      <c r="J32" s="593">
        <v>24608</v>
      </c>
      <c r="K32" s="591">
        <f t="shared" si="0"/>
        <v>6252440</v>
      </c>
    </row>
    <row r="33" spans="1:11" x14ac:dyDescent="0.25">
      <c r="A33" s="592" t="s">
        <v>806</v>
      </c>
      <c r="B33" s="593">
        <v>26215446</v>
      </c>
      <c r="C33" s="593">
        <v>2282718</v>
      </c>
      <c r="D33" s="593">
        <v>351502</v>
      </c>
      <c r="E33" s="593">
        <v>1364988</v>
      </c>
      <c r="F33" s="593">
        <v>151784</v>
      </c>
      <c r="G33" s="593">
        <v>208954</v>
      </c>
      <c r="H33" s="593">
        <v>603582</v>
      </c>
      <c r="I33" s="593">
        <v>22332</v>
      </c>
      <c r="J33" s="593">
        <v>966965</v>
      </c>
      <c r="K33" s="591">
        <f t="shared" si="0"/>
        <v>32168271</v>
      </c>
    </row>
    <row r="34" spans="1:11" ht="38.25" x14ac:dyDescent="0.25">
      <c r="A34" s="592" t="s">
        <v>807</v>
      </c>
      <c r="B34" s="593">
        <v>6901767</v>
      </c>
      <c r="C34" s="593">
        <v>1135908</v>
      </c>
      <c r="D34" s="593">
        <v>85107</v>
      </c>
      <c r="E34" s="593">
        <v>324655</v>
      </c>
      <c r="F34" s="593">
        <v>157551</v>
      </c>
      <c r="G34" s="593">
        <v>37344</v>
      </c>
      <c r="H34" s="593">
        <v>105798</v>
      </c>
      <c r="I34" s="593">
        <v>12408</v>
      </c>
      <c r="J34" s="593">
        <v>74417</v>
      </c>
      <c r="K34" s="591">
        <f t="shared" si="0"/>
        <v>8834955</v>
      </c>
    </row>
    <row r="35" spans="1:11" ht="25.5" x14ac:dyDescent="0.25">
      <c r="A35" s="592" t="s">
        <v>808</v>
      </c>
      <c r="B35" s="593">
        <v>1319661</v>
      </c>
      <c r="C35" s="593">
        <v>799112</v>
      </c>
      <c r="D35" s="593">
        <v>22410</v>
      </c>
      <c r="E35" s="593">
        <v>73637</v>
      </c>
      <c r="F35" s="593">
        <v>24153</v>
      </c>
      <c r="G35" s="593">
        <v>7222</v>
      </c>
      <c r="H35" s="593">
        <v>16172</v>
      </c>
      <c r="I35" s="593">
        <v>3648</v>
      </c>
      <c r="J35" s="593">
        <v>48804</v>
      </c>
      <c r="K35" s="591">
        <f t="shared" si="0"/>
        <v>2314819</v>
      </c>
    </row>
    <row r="36" spans="1:11" x14ac:dyDescent="0.25">
      <c r="A36" s="592" t="s">
        <v>809</v>
      </c>
      <c r="B36" s="593">
        <v>1878679</v>
      </c>
      <c r="C36" s="593">
        <v>810814</v>
      </c>
      <c r="D36" s="593">
        <v>31588</v>
      </c>
      <c r="E36" s="593">
        <v>107517</v>
      </c>
      <c r="F36" s="593">
        <v>53838</v>
      </c>
      <c r="G36" s="593">
        <v>14154</v>
      </c>
      <c r="H36" s="593">
        <v>55224</v>
      </c>
      <c r="I36" s="593">
        <v>4452</v>
      </c>
      <c r="J36" s="593">
        <v>12737</v>
      </c>
      <c r="K36" s="591">
        <f t="shared" si="0"/>
        <v>2969003</v>
      </c>
    </row>
    <row r="37" spans="1:11" ht="25.5" x14ac:dyDescent="0.25">
      <c r="A37" s="592" t="s">
        <v>810</v>
      </c>
      <c r="B37" s="593">
        <v>1452377</v>
      </c>
      <c r="C37" s="593">
        <v>797609</v>
      </c>
      <c r="D37" s="593">
        <v>23249</v>
      </c>
      <c r="E37" s="593">
        <v>78820</v>
      </c>
      <c r="F37" s="593">
        <v>26910</v>
      </c>
      <c r="G37" s="593">
        <v>8329</v>
      </c>
      <c r="H37" s="593">
        <v>21189</v>
      </c>
      <c r="I37" s="593">
        <v>3576</v>
      </c>
      <c r="J37" s="593">
        <v>0</v>
      </c>
      <c r="K37" s="591">
        <f t="shared" si="0"/>
        <v>2412059</v>
      </c>
    </row>
    <row r="38" spans="1:11" ht="25.5" x14ac:dyDescent="0.25">
      <c r="A38" s="592" t="s">
        <v>811</v>
      </c>
      <c r="B38" s="593">
        <v>685203</v>
      </c>
      <c r="C38" s="593">
        <v>672985</v>
      </c>
      <c r="D38" s="593">
        <v>11361</v>
      </c>
      <c r="E38" s="593">
        <v>37675</v>
      </c>
      <c r="F38" s="593">
        <v>11721</v>
      </c>
      <c r="G38" s="593">
        <v>3924</v>
      </c>
      <c r="H38" s="593">
        <v>10204</v>
      </c>
      <c r="I38" s="593">
        <v>1968</v>
      </c>
      <c r="J38" s="593">
        <v>33837</v>
      </c>
      <c r="K38" s="591">
        <f t="shared" si="0"/>
        <v>1468878</v>
      </c>
    </row>
    <row r="39" spans="1:11" ht="25.5" x14ac:dyDescent="0.25">
      <c r="A39" s="592" t="s">
        <v>812</v>
      </c>
      <c r="B39" s="593">
        <v>3547267</v>
      </c>
      <c r="C39" s="593">
        <v>819168</v>
      </c>
      <c r="D39" s="593">
        <v>53739</v>
      </c>
      <c r="E39" s="593">
        <v>188429</v>
      </c>
      <c r="F39" s="593">
        <v>114215</v>
      </c>
      <c r="G39" s="593">
        <v>21937</v>
      </c>
      <c r="H39" s="593">
        <v>78581</v>
      </c>
      <c r="I39" s="593">
        <v>7572</v>
      </c>
      <c r="J39" s="593">
        <v>0</v>
      </c>
      <c r="K39" s="591">
        <f t="shared" si="0"/>
        <v>4830908</v>
      </c>
    </row>
    <row r="40" spans="1:11" ht="25.5" x14ac:dyDescent="0.25">
      <c r="A40" s="592" t="s">
        <v>813</v>
      </c>
      <c r="B40" s="593">
        <v>2971302</v>
      </c>
      <c r="C40" s="593">
        <v>670416</v>
      </c>
      <c r="D40" s="593">
        <v>48015</v>
      </c>
      <c r="E40" s="593">
        <v>163233</v>
      </c>
      <c r="F40" s="593">
        <v>101718</v>
      </c>
      <c r="G40" s="593">
        <v>18301</v>
      </c>
      <c r="H40" s="593">
        <v>64569</v>
      </c>
      <c r="I40" s="593">
        <v>7128</v>
      </c>
      <c r="J40" s="593">
        <v>56363</v>
      </c>
      <c r="K40" s="591">
        <f t="shared" si="0"/>
        <v>4101045</v>
      </c>
    </row>
    <row r="41" spans="1:11" x14ac:dyDescent="0.25">
      <c r="A41" s="592" t="s">
        <v>814</v>
      </c>
      <c r="B41" s="593">
        <v>1683106</v>
      </c>
      <c r="C41" s="593">
        <v>811788</v>
      </c>
      <c r="D41" s="593">
        <v>26994</v>
      </c>
      <c r="E41" s="593">
        <v>91406</v>
      </c>
      <c r="F41" s="593">
        <v>41874</v>
      </c>
      <c r="G41" s="593">
        <v>9733</v>
      </c>
      <c r="H41" s="593">
        <v>28161</v>
      </c>
      <c r="I41" s="593">
        <v>4224</v>
      </c>
      <c r="J41" s="593">
        <v>54928</v>
      </c>
      <c r="K41" s="591">
        <f t="shared" si="0"/>
        <v>2752214</v>
      </c>
    </row>
    <row r="42" spans="1:11" ht="38.25" x14ac:dyDescent="0.25">
      <c r="A42" s="592" t="s">
        <v>815</v>
      </c>
      <c r="B42" s="593">
        <v>83359415</v>
      </c>
      <c r="C42" s="593">
        <v>31433851</v>
      </c>
      <c r="D42" s="593">
        <v>1172875</v>
      </c>
      <c r="E42" s="593">
        <v>4333175</v>
      </c>
      <c r="F42" s="593">
        <v>1463499</v>
      </c>
      <c r="G42" s="593">
        <v>609135</v>
      </c>
      <c r="H42" s="593">
        <v>2004413</v>
      </c>
      <c r="I42" s="593">
        <v>146580</v>
      </c>
      <c r="J42" s="593">
        <v>5586627</v>
      </c>
      <c r="K42" s="591">
        <f t="shared" si="0"/>
        <v>130109570</v>
      </c>
    </row>
    <row r="43" spans="1:11" x14ac:dyDescent="0.25">
      <c r="A43" s="592" t="s">
        <v>816</v>
      </c>
      <c r="B43" s="593">
        <v>3739111</v>
      </c>
      <c r="C43" s="593">
        <v>780084</v>
      </c>
      <c r="D43" s="593">
        <v>59894</v>
      </c>
      <c r="E43" s="593">
        <v>205123</v>
      </c>
      <c r="F43" s="593">
        <v>167625</v>
      </c>
      <c r="G43" s="593">
        <v>23646</v>
      </c>
      <c r="H43" s="593">
        <v>91448</v>
      </c>
      <c r="I43" s="593">
        <v>8592</v>
      </c>
      <c r="J43" s="593">
        <v>0</v>
      </c>
      <c r="K43" s="591">
        <f t="shared" si="0"/>
        <v>5075523</v>
      </c>
    </row>
    <row r="44" spans="1:11" ht="25.5" x14ac:dyDescent="0.25">
      <c r="A44" s="592" t="s">
        <v>817</v>
      </c>
      <c r="B44" s="593">
        <v>19500842</v>
      </c>
      <c r="C44" s="593">
        <v>8039232</v>
      </c>
      <c r="D44" s="593">
        <v>309795</v>
      </c>
      <c r="E44" s="593">
        <v>1063087</v>
      </c>
      <c r="F44" s="593">
        <v>750744</v>
      </c>
      <c r="G44" s="593">
        <v>121312</v>
      </c>
      <c r="H44" s="593">
        <v>454161</v>
      </c>
      <c r="I44" s="593">
        <v>44832</v>
      </c>
      <c r="J44" s="593">
        <v>0</v>
      </c>
      <c r="K44" s="591">
        <f t="shared" si="0"/>
        <v>30284005</v>
      </c>
    </row>
    <row r="45" spans="1:11" ht="25.5" x14ac:dyDescent="0.25">
      <c r="A45" s="592" t="s">
        <v>818</v>
      </c>
      <c r="B45" s="593">
        <v>6949383</v>
      </c>
      <c r="C45" s="593">
        <v>1762754</v>
      </c>
      <c r="D45" s="593">
        <v>104989</v>
      </c>
      <c r="E45" s="593">
        <v>373378</v>
      </c>
      <c r="F45" s="593">
        <v>165975</v>
      </c>
      <c r="G45" s="593">
        <v>48646</v>
      </c>
      <c r="H45" s="593">
        <v>168632</v>
      </c>
      <c r="I45" s="593">
        <v>13764</v>
      </c>
      <c r="J45" s="593">
        <v>292498</v>
      </c>
      <c r="K45" s="591">
        <f t="shared" si="0"/>
        <v>9880019</v>
      </c>
    </row>
    <row r="46" spans="1:11" ht="38.25" x14ac:dyDescent="0.25">
      <c r="A46" s="592" t="s">
        <v>819</v>
      </c>
      <c r="B46" s="593">
        <v>89475176</v>
      </c>
      <c r="C46" s="593">
        <v>32306521</v>
      </c>
      <c r="D46" s="593">
        <v>1351588</v>
      </c>
      <c r="E46" s="593">
        <v>4857199</v>
      </c>
      <c r="F46" s="593">
        <v>2134635</v>
      </c>
      <c r="G46" s="593">
        <v>649512</v>
      </c>
      <c r="H46" s="593">
        <v>2348177</v>
      </c>
      <c r="I46" s="593">
        <v>147264</v>
      </c>
      <c r="J46" s="593">
        <v>425583</v>
      </c>
      <c r="K46" s="591">
        <f t="shared" si="0"/>
        <v>133695655</v>
      </c>
    </row>
    <row r="47" spans="1:11" x14ac:dyDescent="0.25">
      <c r="A47" s="592" t="s">
        <v>820</v>
      </c>
      <c r="B47" s="593">
        <v>37308770</v>
      </c>
      <c r="C47" s="593">
        <v>20567159</v>
      </c>
      <c r="D47" s="593">
        <v>544987</v>
      </c>
      <c r="E47" s="593">
        <v>1950789</v>
      </c>
      <c r="F47" s="593">
        <v>800820</v>
      </c>
      <c r="G47" s="593">
        <v>238627</v>
      </c>
      <c r="H47" s="593">
        <v>758138</v>
      </c>
      <c r="I47" s="593">
        <v>73812</v>
      </c>
      <c r="J47" s="593">
        <v>1621126</v>
      </c>
      <c r="K47" s="591">
        <f t="shared" si="0"/>
        <v>63864228</v>
      </c>
    </row>
    <row r="48" spans="1:11" ht="25.5" x14ac:dyDescent="0.25">
      <c r="A48" s="592" t="s">
        <v>821</v>
      </c>
      <c r="B48" s="593">
        <v>4632351</v>
      </c>
      <c r="C48" s="593">
        <v>3095250</v>
      </c>
      <c r="D48" s="593">
        <v>67915</v>
      </c>
      <c r="E48" s="593">
        <v>247410</v>
      </c>
      <c r="F48" s="593">
        <v>142384</v>
      </c>
      <c r="G48" s="593">
        <v>34015</v>
      </c>
      <c r="H48" s="593">
        <v>140601</v>
      </c>
      <c r="I48" s="593">
        <v>7560</v>
      </c>
      <c r="J48" s="593">
        <v>84314</v>
      </c>
      <c r="K48" s="591">
        <f t="shared" si="0"/>
        <v>8451800</v>
      </c>
    </row>
    <row r="49" spans="1:11" ht="25.5" x14ac:dyDescent="0.25">
      <c r="A49" s="592" t="s">
        <v>822</v>
      </c>
      <c r="B49" s="593">
        <v>3579732</v>
      </c>
      <c r="C49" s="593">
        <v>1518953</v>
      </c>
      <c r="D49" s="593">
        <v>52680</v>
      </c>
      <c r="E49" s="593">
        <v>185985</v>
      </c>
      <c r="F49" s="593">
        <v>64143</v>
      </c>
      <c r="G49" s="593">
        <v>22337</v>
      </c>
      <c r="H49" s="593">
        <v>61242</v>
      </c>
      <c r="I49" s="593">
        <v>8496</v>
      </c>
      <c r="J49" s="593">
        <v>128972</v>
      </c>
      <c r="K49" s="591">
        <f t="shared" si="0"/>
        <v>5622540</v>
      </c>
    </row>
    <row r="50" spans="1:11" ht="38.25" x14ac:dyDescent="0.25">
      <c r="A50" s="592" t="s">
        <v>823</v>
      </c>
      <c r="B50" s="593">
        <v>610950</v>
      </c>
      <c r="C50" s="593">
        <v>369973</v>
      </c>
      <c r="D50" s="593">
        <v>11226</v>
      </c>
      <c r="E50" s="593">
        <v>35626</v>
      </c>
      <c r="F50" s="593">
        <v>1531</v>
      </c>
      <c r="G50" s="593">
        <v>3327</v>
      </c>
      <c r="H50" s="593">
        <v>3706</v>
      </c>
      <c r="I50" s="593">
        <v>1932</v>
      </c>
      <c r="J50" s="593">
        <v>26325</v>
      </c>
      <c r="K50" s="591">
        <f t="shared" si="0"/>
        <v>1064596</v>
      </c>
    </row>
    <row r="51" spans="1:11" ht="25.5" x14ac:dyDescent="0.25">
      <c r="A51" s="592" t="s">
        <v>824</v>
      </c>
      <c r="B51" s="593">
        <v>1516050</v>
      </c>
      <c r="C51" s="593">
        <v>679332</v>
      </c>
      <c r="D51" s="593">
        <v>25649</v>
      </c>
      <c r="E51" s="593">
        <v>84604</v>
      </c>
      <c r="F51" s="593">
        <v>33601</v>
      </c>
      <c r="G51" s="593">
        <v>8420</v>
      </c>
      <c r="H51" s="593">
        <v>20941</v>
      </c>
      <c r="I51" s="593">
        <v>4104</v>
      </c>
      <c r="J51" s="593">
        <v>18289</v>
      </c>
      <c r="K51" s="591">
        <f t="shared" si="0"/>
        <v>2390990</v>
      </c>
    </row>
    <row r="52" spans="1:11" ht="25.5" x14ac:dyDescent="0.25">
      <c r="A52" s="592" t="s">
        <v>825</v>
      </c>
      <c r="B52" s="593">
        <v>1238438</v>
      </c>
      <c r="C52" s="593">
        <v>713598</v>
      </c>
      <c r="D52" s="593">
        <v>21023</v>
      </c>
      <c r="E52" s="593">
        <v>69208</v>
      </c>
      <c r="F52" s="593">
        <v>24547</v>
      </c>
      <c r="G52" s="593">
        <v>6865</v>
      </c>
      <c r="H52" s="593">
        <v>17093</v>
      </c>
      <c r="I52" s="593">
        <v>3384</v>
      </c>
      <c r="J52" s="593">
        <v>31483</v>
      </c>
      <c r="K52" s="591">
        <f t="shared" si="0"/>
        <v>2125639</v>
      </c>
    </row>
    <row r="53" spans="1:11" ht="25.5" x14ac:dyDescent="0.25">
      <c r="A53" s="592" t="s">
        <v>826</v>
      </c>
      <c r="B53" s="593">
        <v>2879755</v>
      </c>
      <c r="C53" s="593">
        <v>930804</v>
      </c>
      <c r="D53" s="593">
        <v>44725</v>
      </c>
      <c r="E53" s="593">
        <v>154114</v>
      </c>
      <c r="F53" s="593">
        <v>89568</v>
      </c>
      <c r="G53" s="593">
        <v>17300</v>
      </c>
      <c r="H53" s="593">
        <v>56415</v>
      </c>
      <c r="I53" s="593">
        <v>6876</v>
      </c>
      <c r="J53" s="593">
        <v>43034</v>
      </c>
      <c r="K53" s="591">
        <f t="shared" si="0"/>
        <v>4222591</v>
      </c>
    </row>
    <row r="54" spans="1:11" ht="25.5" x14ac:dyDescent="0.25">
      <c r="A54" s="592" t="s">
        <v>827</v>
      </c>
      <c r="B54" s="593">
        <v>3315300</v>
      </c>
      <c r="C54" s="593">
        <v>1400137</v>
      </c>
      <c r="D54" s="593">
        <v>53302</v>
      </c>
      <c r="E54" s="593">
        <v>182366</v>
      </c>
      <c r="F54" s="593">
        <v>119563</v>
      </c>
      <c r="G54" s="593">
        <v>20984</v>
      </c>
      <c r="H54" s="593">
        <v>73825</v>
      </c>
      <c r="I54" s="593">
        <v>7584</v>
      </c>
      <c r="J54" s="593">
        <v>196912</v>
      </c>
      <c r="K54" s="591">
        <f t="shared" si="0"/>
        <v>5369973</v>
      </c>
    </row>
    <row r="55" spans="1:11" ht="25.5" x14ac:dyDescent="0.25">
      <c r="A55" s="592" t="s">
        <v>828</v>
      </c>
      <c r="B55" s="593">
        <v>4789288</v>
      </c>
      <c r="C55" s="593">
        <v>2299973</v>
      </c>
      <c r="D55" s="593">
        <v>58537</v>
      </c>
      <c r="E55" s="593">
        <v>222555</v>
      </c>
      <c r="F55" s="593">
        <v>120838</v>
      </c>
      <c r="G55" s="593">
        <v>30542</v>
      </c>
      <c r="H55" s="593">
        <v>103435</v>
      </c>
      <c r="I55" s="593">
        <v>9648</v>
      </c>
      <c r="J55" s="593">
        <v>0</v>
      </c>
      <c r="K55" s="591">
        <f t="shared" si="0"/>
        <v>7634816</v>
      </c>
    </row>
    <row r="56" spans="1:11" ht="25.5" x14ac:dyDescent="0.25">
      <c r="A56" s="592" t="s">
        <v>829</v>
      </c>
      <c r="B56" s="593">
        <v>3928538</v>
      </c>
      <c r="C56" s="593">
        <v>2208347</v>
      </c>
      <c r="D56" s="593">
        <v>70633</v>
      </c>
      <c r="E56" s="593">
        <v>225439</v>
      </c>
      <c r="F56" s="593">
        <v>25704</v>
      </c>
      <c r="G56" s="593">
        <v>20006</v>
      </c>
      <c r="H56" s="593">
        <v>23395</v>
      </c>
      <c r="I56" s="593">
        <v>11892</v>
      </c>
      <c r="J56" s="593">
        <v>318068</v>
      </c>
      <c r="K56" s="591">
        <f t="shared" si="0"/>
        <v>6832022</v>
      </c>
    </row>
    <row r="57" spans="1:11" ht="25.5" x14ac:dyDescent="0.25">
      <c r="A57" s="592" t="s">
        <v>830</v>
      </c>
      <c r="B57" s="593">
        <v>937706</v>
      </c>
      <c r="C57" s="593">
        <v>525095</v>
      </c>
      <c r="D57" s="593">
        <v>15348</v>
      </c>
      <c r="E57" s="593">
        <v>51101</v>
      </c>
      <c r="F57" s="593">
        <v>8046</v>
      </c>
      <c r="G57" s="593">
        <v>5098</v>
      </c>
      <c r="H57" s="593">
        <v>8543</v>
      </c>
      <c r="I57" s="593">
        <v>2592</v>
      </c>
      <c r="J57" s="593">
        <v>0</v>
      </c>
      <c r="K57" s="591">
        <f t="shared" si="0"/>
        <v>1553529</v>
      </c>
    </row>
    <row r="58" spans="1:11" ht="25.5" x14ac:dyDescent="0.25">
      <c r="A58" s="592" t="s">
        <v>831</v>
      </c>
      <c r="B58" s="593">
        <v>4557957</v>
      </c>
      <c r="C58" s="593">
        <v>1752465</v>
      </c>
      <c r="D58" s="593">
        <v>75334</v>
      </c>
      <c r="E58" s="593">
        <v>266925</v>
      </c>
      <c r="F58" s="593">
        <v>76424</v>
      </c>
      <c r="G58" s="593">
        <v>39572</v>
      </c>
      <c r="H58" s="593">
        <v>135717</v>
      </c>
      <c r="I58" s="593">
        <v>6144</v>
      </c>
      <c r="J58" s="593">
        <v>160203</v>
      </c>
      <c r="K58" s="591">
        <f t="shared" si="0"/>
        <v>7070741</v>
      </c>
    </row>
    <row r="59" spans="1:11" ht="25.5" x14ac:dyDescent="0.25">
      <c r="A59" s="592" t="s">
        <v>832</v>
      </c>
      <c r="B59" s="593">
        <v>1321584</v>
      </c>
      <c r="C59" s="593">
        <v>471864</v>
      </c>
      <c r="D59" s="593">
        <v>22194</v>
      </c>
      <c r="E59" s="593">
        <v>73602</v>
      </c>
      <c r="F59" s="593">
        <v>31161</v>
      </c>
      <c r="G59" s="593">
        <v>7527</v>
      </c>
      <c r="H59" s="593">
        <v>20911</v>
      </c>
      <c r="I59" s="593">
        <v>3516</v>
      </c>
      <c r="J59" s="593">
        <v>0</v>
      </c>
      <c r="K59" s="591">
        <f t="shared" si="0"/>
        <v>1952359</v>
      </c>
    </row>
    <row r="60" spans="1:11" ht="25.5" x14ac:dyDescent="0.25">
      <c r="A60" s="592" t="s">
        <v>833</v>
      </c>
      <c r="B60" s="593">
        <v>33553203</v>
      </c>
      <c r="C60" s="593">
        <v>13156876</v>
      </c>
      <c r="D60" s="593">
        <v>459185</v>
      </c>
      <c r="E60" s="593">
        <v>1701036</v>
      </c>
      <c r="F60" s="593">
        <v>791459</v>
      </c>
      <c r="G60" s="593">
        <v>219373</v>
      </c>
      <c r="H60" s="593">
        <v>727702</v>
      </c>
      <c r="I60" s="593">
        <v>59292</v>
      </c>
      <c r="J60" s="593">
        <v>5075844</v>
      </c>
      <c r="K60" s="591">
        <f t="shared" si="0"/>
        <v>55743970</v>
      </c>
    </row>
    <row r="61" spans="1:11" ht="25.5" x14ac:dyDescent="0.25">
      <c r="A61" s="592" t="s">
        <v>834</v>
      </c>
      <c r="B61" s="593">
        <v>7717956</v>
      </c>
      <c r="C61" s="593">
        <v>1181196</v>
      </c>
      <c r="D61" s="593">
        <v>122012</v>
      </c>
      <c r="E61" s="593">
        <v>420296</v>
      </c>
      <c r="F61" s="593">
        <v>305423</v>
      </c>
      <c r="G61" s="593">
        <v>48895</v>
      </c>
      <c r="H61" s="593">
        <v>185987</v>
      </c>
      <c r="I61" s="593">
        <v>17532</v>
      </c>
      <c r="J61" s="593">
        <v>0</v>
      </c>
      <c r="K61" s="591">
        <f t="shared" si="0"/>
        <v>9999297</v>
      </c>
    </row>
    <row r="62" spans="1:11" ht="25.5" x14ac:dyDescent="0.25">
      <c r="A62" s="592" t="s">
        <v>835</v>
      </c>
      <c r="B62" s="593">
        <v>32086321</v>
      </c>
      <c r="C62" s="593">
        <v>14805607</v>
      </c>
      <c r="D62" s="593">
        <v>475036</v>
      </c>
      <c r="E62" s="593">
        <v>1687338</v>
      </c>
      <c r="F62" s="593">
        <v>1020338</v>
      </c>
      <c r="G62" s="593">
        <v>210908</v>
      </c>
      <c r="H62" s="593">
        <v>817161</v>
      </c>
      <c r="I62" s="593">
        <v>59196</v>
      </c>
      <c r="J62" s="593">
        <v>0</v>
      </c>
      <c r="K62" s="591">
        <f t="shared" si="0"/>
        <v>51161905</v>
      </c>
    </row>
    <row r="63" spans="1:11" ht="25.5" x14ac:dyDescent="0.25">
      <c r="A63" s="592" t="s">
        <v>836</v>
      </c>
      <c r="B63" s="593">
        <v>2193615</v>
      </c>
      <c r="C63" s="593">
        <v>810204</v>
      </c>
      <c r="D63" s="593">
        <v>33444</v>
      </c>
      <c r="E63" s="593">
        <v>115541</v>
      </c>
      <c r="F63" s="593">
        <v>56244</v>
      </c>
      <c r="G63" s="593">
        <v>12322</v>
      </c>
      <c r="H63" s="593">
        <v>35620</v>
      </c>
      <c r="I63" s="593">
        <v>5244</v>
      </c>
      <c r="J63" s="593">
        <v>0</v>
      </c>
      <c r="K63" s="591">
        <f t="shared" si="0"/>
        <v>3262234</v>
      </c>
    </row>
    <row r="64" spans="1:11" x14ac:dyDescent="0.25">
      <c r="A64" s="592" t="s">
        <v>837</v>
      </c>
      <c r="B64" s="593">
        <v>3022026</v>
      </c>
      <c r="C64" s="593">
        <v>1250985</v>
      </c>
      <c r="D64" s="593">
        <v>46373</v>
      </c>
      <c r="E64" s="593">
        <v>160912</v>
      </c>
      <c r="F64" s="593">
        <v>64656</v>
      </c>
      <c r="G64" s="593">
        <v>17745</v>
      </c>
      <c r="H64" s="593">
        <v>48785</v>
      </c>
      <c r="I64" s="593">
        <v>6684</v>
      </c>
      <c r="J64" s="593">
        <v>152294</v>
      </c>
      <c r="K64" s="591">
        <f t="shared" si="0"/>
        <v>4770460</v>
      </c>
    </row>
    <row r="65" spans="1:11" x14ac:dyDescent="0.25">
      <c r="A65" s="592" t="s">
        <v>838</v>
      </c>
      <c r="B65" s="593">
        <v>925729</v>
      </c>
      <c r="C65" s="593">
        <v>488232</v>
      </c>
      <c r="D65" s="593">
        <v>15538</v>
      </c>
      <c r="E65" s="593">
        <v>50824</v>
      </c>
      <c r="F65" s="593">
        <v>9395</v>
      </c>
      <c r="G65" s="593">
        <v>4663</v>
      </c>
      <c r="H65" s="593">
        <v>7131</v>
      </c>
      <c r="I65" s="593">
        <v>2736</v>
      </c>
      <c r="J65" s="593">
        <v>32233</v>
      </c>
      <c r="K65" s="591">
        <f t="shared" si="0"/>
        <v>1536481</v>
      </c>
    </row>
    <row r="66" spans="1:11" x14ac:dyDescent="0.25">
      <c r="A66" s="592" t="s">
        <v>839</v>
      </c>
      <c r="B66" s="593">
        <v>2069201</v>
      </c>
      <c r="C66" s="593">
        <v>406512</v>
      </c>
      <c r="D66" s="593">
        <v>32602</v>
      </c>
      <c r="E66" s="593">
        <v>112863</v>
      </c>
      <c r="F66" s="593">
        <v>77351</v>
      </c>
      <c r="G66" s="593">
        <v>13939</v>
      </c>
      <c r="H66" s="593">
        <v>61486</v>
      </c>
      <c r="I66" s="593">
        <v>4776</v>
      </c>
      <c r="J66" s="593">
        <v>162594</v>
      </c>
      <c r="K66" s="591">
        <f t="shared" si="0"/>
        <v>2941324</v>
      </c>
    </row>
    <row r="67" spans="1:11" ht="25.5" x14ac:dyDescent="0.25">
      <c r="A67" s="592" t="s">
        <v>840</v>
      </c>
      <c r="B67" s="593">
        <v>4937629</v>
      </c>
      <c r="C67" s="593">
        <v>1798226</v>
      </c>
      <c r="D67" s="593">
        <v>76305</v>
      </c>
      <c r="E67" s="593">
        <v>266288</v>
      </c>
      <c r="F67" s="593">
        <v>179538</v>
      </c>
      <c r="G67" s="593">
        <v>32354</v>
      </c>
      <c r="H67" s="593">
        <v>128157</v>
      </c>
      <c r="I67" s="593">
        <v>10836</v>
      </c>
      <c r="J67" s="593">
        <v>0</v>
      </c>
      <c r="K67" s="591">
        <f t="shared" si="0"/>
        <v>7429333</v>
      </c>
    </row>
    <row r="68" spans="1:11" ht="25.5" x14ac:dyDescent="0.25">
      <c r="A68" s="592" t="s">
        <v>841</v>
      </c>
      <c r="B68" s="593">
        <v>1511787</v>
      </c>
      <c r="C68" s="593">
        <v>993718</v>
      </c>
      <c r="D68" s="593">
        <v>24973</v>
      </c>
      <c r="E68" s="593">
        <v>82838</v>
      </c>
      <c r="F68" s="593">
        <v>24535</v>
      </c>
      <c r="G68" s="593">
        <v>8078</v>
      </c>
      <c r="H68" s="593">
        <v>16488</v>
      </c>
      <c r="I68" s="593">
        <v>4140</v>
      </c>
      <c r="J68" s="593">
        <v>19643</v>
      </c>
      <c r="K68" s="591">
        <f t="shared" si="0"/>
        <v>2686200</v>
      </c>
    </row>
    <row r="69" spans="1:11" ht="25.5" x14ac:dyDescent="0.25">
      <c r="A69" s="592" t="s">
        <v>842</v>
      </c>
      <c r="B69" s="593">
        <v>5177344</v>
      </c>
      <c r="C69" s="593">
        <v>3998126</v>
      </c>
      <c r="D69" s="593">
        <v>70963</v>
      </c>
      <c r="E69" s="593">
        <v>254553</v>
      </c>
      <c r="F69" s="593">
        <v>108379</v>
      </c>
      <c r="G69" s="593">
        <v>30561</v>
      </c>
      <c r="H69" s="593">
        <v>87754</v>
      </c>
      <c r="I69" s="593">
        <v>11892</v>
      </c>
      <c r="J69" s="593">
        <v>57534</v>
      </c>
      <c r="K69" s="591">
        <f t="shared" ref="K69:K132" si="1">SUM(B69:J69)</f>
        <v>9797106</v>
      </c>
    </row>
    <row r="70" spans="1:11" ht="25.5" x14ac:dyDescent="0.25">
      <c r="A70" s="592" t="s">
        <v>843</v>
      </c>
      <c r="B70" s="593">
        <v>516568993</v>
      </c>
      <c r="C70" s="593">
        <v>205082312</v>
      </c>
      <c r="D70" s="593">
        <v>7971600</v>
      </c>
      <c r="E70" s="593">
        <v>27715931</v>
      </c>
      <c r="F70" s="593">
        <v>4601263</v>
      </c>
      <c r="G70" s="593">
        <v>3565567</v>
      </c>
      <c r="H70" s="593">
        <v>10385610</v>
      </c>
      <c r="I70" s="593">
        <v>857052</v>
      </c>
      <c r="J70" s="593">
        <v>62004839</v>
      </c>
      <c r="K70" s="591">
        <f t="shared" si="1"/>
        <v>838753167</v>
      </c>
    </row>
    <row r="71" spans="1:11" ht="25.5" x14ac:dyDescent="0.25">
      <c r="A71" s="592" t="s">
        <v>844</v>
      </c>
      <c r="B71" s="593">
        <v>17067586</v>
      </c>
      <c r="C71" s="593">
        <v>8202979</v>
      </c>
      <c r="D71" s="593">
        <v>266446</v>
      </c>
      <c r="E71" s="593">
        <v>940778</v>
      </c>
      <c r="F71" s="593">
        <v>480730</v>
      </c>
      <c r="G71" s="593">
        <v>125485</v>
      </c>
      <c r="H71" s="593">
        <v>469809</v>
      </c>
      <c r="I71" s="593">
        <v>32388</v>
      </c>
      <c r="J71" s="593">
        <v>3437305</v>
      </c>
      <c r="K71" s="591">
        <f t="shared" si="1"/>
        <v>31023506</v>
      </c>
    </row>
    <row r="72" spans="1:11" x14ac:dyDescent="0.25">
      <c r="A72" s="592" t="s">
        <v>845</v>
      </c>
      <c r="B72" s="593">
        <v>2070340</v>
      </c>
      <c r="C72" s="593">
        <v>628680</v>
      </c>
      <c r="D72" s="593">
        <v>34366</v>
      </c>
      <c r="E72" s="593">
        <v>115556</v>
      </c>
      <c r="F72" s="593">
        <v>70211</v>
      </c>
      <c r="G72" s="593">
        <v>12711</v>
      </c>
      <c r="H72" s="593">
        <v>44291</v>
      </c>
      <c r="I72" s="593">
        <v>5040</v>
      </c>
      <c r="J72" s="593">
        <v>0</v>
      </c>
      <c r="K72" s="591">
        <f t="shared" si="1"/>
        <v>2981195</v>
      </c>
    </row>
    <row r="73" spans="1:11" ht="25.5" x14ac:dyDescent="0.25">
      <c r="A73" s="592" t="s">
        <v>846</v>
      </c>
      <c r="B73" s="593">
        <v>3967868</v>
      </c>
      <c r="C73" s="593">
        <v>2388995</v>
      </c>
      <c r="D73" s="593">
        <v>62164</v>
      </c>
      <c r="E73" s="593">
        <v>216397</v>
      </c>
      <c r="F73" s="593">
        <v>138077</v>
      </c>
      <c r="G73" s="593">
        <v>26312</v>
      </c>
      <c r="H73" s="593">
        <v>101105</v>
      </c>
      <c r="I73" s="593">
        <v>8352</v>
      </c>
      <c r="J73" s="593">
        <v>272513</v>
      </c>
      <c r="K73" s="591">
        <f t="shared" si="1"/>
        <v>7181783</v>
      </c>
    </row>
    <row r="74" spans="1:11" x14ac:dyDescent="0.25">
      <c r="A74" s="592" t="s">
        <v>847</v>
      </c>
      <c r="B74" s="593">
        <v>3750802</v>
      </c>
      <c r="C74" s="593">
        <v>2387874</v>
      </c>
      <c r="D74" s="593">
        <v>63138</v>
      </c>
      <c r="E74" s="593">
        <v>208389</v>
      </c>
      <c r="F74" s="593">
        <v>75476</v>
      </c>
      <c r="G74" s="593">
        <v>20435</v>
      </c>
      <c r="H74" s="593">
        <v>47344</v>
      </c>
      <c r="I74" s="593">
        <v>10152</v>
      </c>
      <c r="J74" s="593">
        <v>218683</v>
      </c>
      <c r="K74" s="591">
        <f t="shared" si="1"/>
        <v>6782293</v>
      </c>
    </row>
    <row r="75" spans="1:11" ht="25.5" x14ac:dyDescent="0.25">
      <c r="A75" s="592" t="s">
        <v>848</v>
      </c>
      <c r="B75" s="593">
        <v>17401629</v>
      </c>
      <c r="C75" s="593">
        <v>1496133</v>
      </c>
      <c r="D75" s="593">
        <v>309518</v>
      </c>
      <c r="E75" s="593">
        <v>1111914</v>
      </c>
      <c r="F75" s="593">
        <v>180143</v>
      </c>
      <c r="G75" s="593">
        <v>196154</v>
      </c>
      <c r="H75" s="593">
        <v>703451</v>
      </c>
      <c r="I75" s="593">
        <v>8388</v>
      </c>
      <c r="J75" s="593">
        <v>0</v>
      </c>
      <c r="K75" s="591">
        <f t="shared" si="1"/>
        <v>21407330</v>
      </c>
    </row>
    <row r="76" spans="1:11" ht="25.5" x14ac:dyDescent="0.25">
      <c r="A76" s="592" t="s">
        <v>849</v>
      </c>
      <c r="B76" s="593">
        <v>22375383</v>
      </c>
      <c r="C76" s="593">
        <v>10699661</v>
      </c>
      <c r="D76" s="593">
        <v>345901</v>
      </c>
      <c r="E76" s="593">
        <v>1226942</v>
      </c>
      <c r="F76" s="593">
        <v>705467</v>
      </c>
      <c r="G76" s="593">
        <v>164246</v>
      </c>
      <c r="H76" s="593">
        <v>644461</v>
      </c>
      <c r="I76" s="593">
        <v>41616</v>
      </c>
      <c r="J76" s="593">
        <v>530646</v>
      </c>
      <c r="K76" s="591">
        <f t="shared" si="1"/>
        <v>36734323</v>
      </c>
    </row>
    <row r="77" spans="1:11" ht="25.5" x14ac:dyDescent="0.25">
      <c r="A77" s="592" t="s">
        <v>850</v>
      </c>
      <c r="B77" s="593">
        <v>1175873</v>
      </c>
      <c r="C77" s="593">
        <v>621552</v>
      </c>
      <c r="D77" s="593">
        <v>20842</v>
      </c>
      <c r="E77" s="593">
        <v>66648</v>
      </c>
      <c r="F77" s="593">
        <v>9487</v>
      </c>
      <c r="G77" s="593">
        <v>5784</v>
      </c>
      <c r="H77" s="593">
        <v>6557</v>
      </c>
      <c r="I77" s="593">
        <v>3600</v>
      </c>
      <c r="J77" s="593">
        <v>6168</v>
      </c>
      <c r="K77" s="591">
        <f t="shared" si="1"/>
        <v>1916511</v>
      </c>
    </row>
    <row r="78" spans="1:11" ht="25.5" x14ac:dyDescent="0.25">
      <c r="A78" s="592" t="s">
        <v>851</v>
      </c>
      <c r="B78" s="593">
        <v>4365764</v>
      </c>
      <c r="C78" s="593">
        <v>1900476</v>
      </c>
      <c r="D78" s="593">
        <v>55057</v>
      </c>
      <c r="E78" s="593">
        <v>205885</v>
      </c>
      <c r="F78" s="593">
        <v>53021</v>
      </c>
      <c r="G78" s="593">
        <v>24335</v>
      </c>
      <c r="H78" s="593">
        <v>53499</v>
      </c>
      <c r="I78" s="593">
        <v>8580</v>
      </c>
      <c r="J78" s="593">
        <v>0</v>
      </c>
      <c r="K78" s="591">
        <f t="shared" si="1"/>
        <v>6666617</v>
      </c>
    </row>
    <row r="79" spans="1:11" x14ac:dyDescent="0.25">
      <c r="A79" s="592" t="s">
        <v>852</v>
      </c>
      <c r="B79" s="593">
        <v>2487053</v>
      </c>
      <c r="C79" s="593">
        <v>1135937</v>
      </c>
      <c r="D79" s="593">
        <v>38337</v>
      </c>
      <c r="E79" s="593">
        <v>132878</v>
      </c>
      <c r="F79" s="593">
        <v>70584</v>
      </c>
      <c r="G79" s="593">
        <v>15177</v>
      </c>
      <c r="H79" s="593">
        <v>51490</v>
      </c>
      <c r="I79" s="593">
        <v>5748</v>
      </c>
      <c r="J79" s="593">
        <v>44429</v>
      </c>
      <c r="K79" s="591">
        <f t="shared" si="1"/>
        <v>3981633</v>
      </c>
    </row>
    <row r="80" spans="1:11" x14ac:dyDescent="0.25">
      <c r="A80" s="592" t="s">
        <v>853</v>
      </c>
      <c r="B80" s="593">
        <v>2575618</v>
      </c>
      <c r="C80" s="593">
        <v>910572</v>
      </c>
      <c r="D80" s="593">
        <v>38514</v>
      </c>
      <c r="E80" s="593">
        <v>135685</v>
      </c>
      <c r="F80" s="593">
        <v>85864</v>
      </c>
      <c r="G80" s="593">
        <v>16107</v>
      </c>
      <c r="H80" s="593">
        <v>62590</v>
      </c>
      <c r="I80" s="593">
        <v>5640</v>
      </c>
      <c r="J80" s="593">
        <v>167678</v>
      </c>
      <c r="K80" s="591">
        <f t="shared" si="1"/>
        <v>3998268</v>
      </c>
    </row>
    <row r="81" spans="1:11" ht="25.5" x14ac:dyDescent="0.25">
      <c r="A81" s="592" t="s">
        <v>854</v>
      </c>
      <c r="B81" s="593">
        <v>1682319</v>
      </c>
      <c r="C81" s="593">
        <v>696357</v>
      </c>
      <c r="D81" s="593">
        <v>25354</v>
      </c>
      <c r="E81" s="593">
        <v>89931</v>
      </c>
      <c r="F81" s="593">
        <v>23918</v>
      </c>
      <c r="G81" s="593">
        <v>10899</v>
      </c>
      <c r="H81" s="593">
        <v>30334</v>
      </c>
      <c r="I81" s="593">
        <v>3144</v>
      </c>
      <c r="J81" s="593">
        <v>118545</v>
      </c>
      <c r="K81" s="591">
        <f t="shared" si="1"/>
        <v>2680801</v>
      </c>
    </row>
    <row r="82" spans="1:11" x14ac:dyDescent="0.25">
      <c r="A82" s="592" t="s">
        <v>855</v>
      </c>
      <c r="B82" s="593">
        <v>91882679</v>
      </c>
      <c r="C82" s="593">
        <v>24320489</v>
      </c>
      <c r="D82" s="593">
        <v>1312884</v>
      </c>
      <c r="E82" s="593">
        <v>4814455</v>
      </c>
      <c r="F82" s="593">
        <v>1501554</v>
      </c>
      <c r="G82" s="593">
        <v>702903</v>
      </c>
      <c r="H82" s="593">
        <v>2338904</v>
      </c>
      <c r="I82" s="593">
        <v>165936</v>
      </c>
      <c r="J82" s="593">
        <v>18924277</v>
      </c>
      <c r="K82" s="591">
        <f t="shared" si="1"/>
        <v>145964081</v>
      </c>
    </row>
    <row r="83" spans="1:11" ht="25.5" x14ac:dyDescent="0.25">
      <c r="A83" s="592" t="s">
        <v>856</v>
      </c>
      <c r="B83" s="593">
        <v>1449125</v>
      </c>
      <c r="C83" s="593">
        <v>673459</v>
      </c>
      <c r="D83" s="593">
        <v>24555</v>
      </c>
      <c r="E83" s="593">
        <v>81213</v>
      </c>
      <c r="F83" s="593">
        <v>33945</v>
      </c>
      <c r="G83" s="593">
        <v>8339</v>
      </c>
      <c r="H83" s="593">
        <v>23384</v>
      </c>
      <c r="I83" s="593">
        <v>3840</v>
      </c>
      <c r="J83" s="593">
        <v>27412</v>
      </c>
      <c r="K83" s="591">
        <f t="shared" si="1"/>
        <v>2325272</v>
      </c>
    </row>
    <row r="84" spans="1:11" ht="25.5" x14ac:dyDescent="0.25">
      <c r="A84" s="592" t="s">
        <v>857</v>
      </c>
      <c r="B84" s="593">
        <v>1599301</v>
      </c>
      <c r="C84" s="593">
        <v>678418</v>
      </c>
      <c r="D84" s="593">
        <v>25935</v>
      </c>
      <c r="E84" s="593">
        <v>87630</v>
      </c>
      <c r="F84" s="593">
        <v>40681</v>
      </c>
      <c r="G84" s="593">
        <v>9412</v>
      </c>
      <c r="H84" s="593">
        <v>28214</v>
      </c>
      <c r="I84" s="593">
        <v>3972</v>
      </c>
      <c r="J84" s="593">
        <v>137347</v>
      </c>
      <c r="K84" s="591">
        <f t="shared" si="1"/>
        <v>2610910</v>
      </c>
    </row>
    <row r="85" spans="1:11" ht="25.5" x14ac:dyDescent="0.25">
      <c r="A85" s="592" t="s">
        <v>858</v>
      </c>
      <c r="B85" s="593">
        <v>2819032</v>
      </c>
      <c r="C85" s="593">
        <v>668988</v>
      </c>
      <c r="D85" s="593">
        <v>45615</v>
      </c>
      <c r="E85" s="593">
        <v>155079</v>
      </c>
      <c r="F85" s="593">
        <v>87838</v>
      </c>
      <c r="G85" s="593">
        <v>17339</v>
      </c>
      <c r="H85" s="593">
        <v>60889</v>
      </c>
      <c r="I85" s="593">
        <v>6684</v>
      </c>
      <c r="J85" s="593">
        <v>134712</v>
      </c>
      <c r="K85" s="591">
        <f t="shared" si="1"/>
        <v>3996176</v>
      </c>
    </row>
    <row r="86" spans="1:11" ht="25.5" x14ac:dyDescent="0.25">
      <c r="A86" s="592" t="s">
        <v>859</v>
      </c>
      <c r="B86" s="593">
        <v>5609710</v>
      </c>
      <c r="C86" s="593">
        <v>2256568</v>
      </c>
      <c r="D86" s="593">
        <v>88486</v>
      </c>
      <c r="E86" s="593">
        <v>318024</v>
      </c>
      <c r="F86" s="593">
        <v>208027</v>
      </c>
      <c r="G86" s="593">
        <v>46821</v>
      </c>
      <c r="H86" s="593">
        <v>213778</v>
      </c>
      <c r="I86" s="593">
        <v>7812</v>
      </c>
      <c r="J86" s="593">
        <v>469444</v>
      </c>
      <c r="K86" s="591">
        <f t="shared" si="1"/>
        <v>9218670</v>
      </c>
    </row>
    <row r="87" spans="1:11" ht="25.5" x14ac:dyDescent="0.25">
      <c r="A87" s="592" t="s">
        <v>860</v>
      </c>
      <c r="B87" s="593">
        <v>3581600</v>
      </c>
      <c r="C87" s="593">
        <v>1249033</v>
      </c>
      <c r="D87" s="593">
        <v>53585</v>
      </c>
      <c r="E87" s="593">
        <v>194604</v>
      </c>
      <c r="F87" s="593">
        <v>74421</v>
      </c>
      <c r="G87" s="593">
        <v>27436</v>
      </c>
      <c r="H87" s="593">
        <v>98712</v>
      </c>
      <c r="I87" s="593">
        <v>5568</v>
      </c>
      <c r="J87" s="593">
        <v>0</v>
      </c>
      <c r="K87" s="591">
        <f t="shared" si="1"/>
        <v>5284959</v>
      </c>
    </row>
    <row r="88" spans="1:11" ht="25.5" x14ac:dyDescent="0.25">
      <c r="A88" s="592" t="s">
        <v>861</v>
      </c>
      <c r="B88" s="593">
        <v>12751159</v>
      </c>
      <c r="C88" s="593">
        <v>3439819</v>
      </c>
      <c r="D88" s="593">
        <v>200830</v>
      </c>
      <c r="E88" s="593">
        <v>707393</v>
      </c>
      <c r="F88" s="593">
        <v>658699</v>
      </c>
      <c r="G88" s="593">
        <v>93793</v>
      </c>
      <c r="H88" s="593">
        <v>420071</v>
      </c>
      <c r="I88" s="593">
        <v>23556</v>
      </c>
      <c r="J88" s="593">
        <v>821235</v>
      </c>
      <c r="K88" s="591">
        <f t="shared" si="1"/>
        <v>19116555</v>
      </c>
    </row>
    <row r="89" spans="1:11" ht="25.5" x14ac:dyDescent="0.25">
      <c r="A89" s="592" t="s">
        <v>862</v>
      </c>
      <c r="B89" s="593">
        <v>1210253</v>
      </c>
      <c r="C89" s="593">
        <v>748110</v>
      </c>
      <c r="D89" s="593">
        <v>19904</v>
      </c>
      <c r="E89" s="593">
        <v>66394</v>
      </c>
      <c r="F89" s="593">
        <v>21530</v>
      </c>
      <c r="G89" s="593">
        <v>6864</v>
      </c>
      <c r="H89" s="593">
        <v>16641</v>
      </c>
      <c r="I89" s="593">
        <v>3288</v>
      </c>
      <c r="J89" s="593">
        <v>79830</v>
      </c>
      <c r="K89" s="591">
        <f t="shared" si="1"/>
        <v>2172814</v>
      </c>
    </row>
    <row r="90" spans="1:11" ht="25.5" x14ac:dyDescent="0.25">
      <c r="A90" s="592" t="s">
        <v>863</v>
      </c>
      <c r="B90" s="593">
        <v>2764576</v>
      </c>
      <c r="C90" s="593">
        <v>2096628</v>
      </c>
      <c r="D90" s="593">
        <v>43619</v>
      </c>
      <c r="E90" s="593">
        <v>152846</v>
      </c>
      <c r="F90" s="593">
        <v>111977</v>
      </c>
      <c r="G90" s="593">
        <v>19668</v>
      </c>
      <c r="H90" s="593">
        <v>86142</v>
      </c>
      <c r="I90" s="593">
        <v>5328</v>
      </c>
      <c r="J90" s="593">
        <v>0</v>
      </c>
      <c r="K90" s="591">
        <f t="shared" si="1"/>
        <v>5280784</v>
      </c>
    </row>
    <row r="91" spans="1:11" ht="25.5" x14ac:dyDescent="0.25">
      <c r="A91" s="592" t="s">
        <v>864</v>
      </c>
      <c r="B91" s="593">
        <v>2366050</v>
      </c>
      <c r="C91" s="593">
        <v>879132</v>
      </c>
      <c r="D91" s="593">
        <v>39264</v>
      </c>
      <c r="E91" s="593">
        <v>131126</v>
      </c>
      <c r="F91" s="593">
        <v>67248</v>
      </c>
      <c r="G91" s="593">
        <v>13745</v>
      </c>
      <c r="H91" s="593">
        <v>41388</v>
      </c>
      <c r="I91" s="593">
        <v>6120</v>
      </c>
      <c r="J91" s="593">
        <v>91048</v>
      </c>
      <c r="K91" s="591">
        <f t="shared" si="1"/>
        <v>3635121</v>
      </c>
    </row>
    <row r="92" spans="1:11" ht="25.5" x14ac:dyDescent="0.25">
      <c r="A92" s="592" t="s">
        <v>865</v>
      </c>
      <c r="B92" s="593">
        <v>1673152</v>
      </c>
      <c r="C92" s="593">
        <v>460968</v>
      </c>
      <c r="D92" s="593">
        <v>27233</v>
      </c>
      <c r="E92" s="593">
        <v>92067</v>
      </c>
      <c r="F92" s="593">
        <v>47460</v>
      </c>
      <c r="G92" s="593">
        <v>10014</v>
      </c>
      <c r="H92" s="593">
        <v>33301</v>
      </c>
      <c r="I92" s="593">
        <v>4080</v>
      </c>
      <c r="J92" s="593">
        <v>24208</v>
      </c>
      <c r="K92" s="591">
        <f t="shared" si="1"/>
        <v>2372483</v>
      </c>
    </row>
    <row r="93" spans="1:11" ht="25.5" x14ac:dyDescent="0.25">
      <c r="A93" s="592" t="s">
        <v>866</v>
      </c>
      <c r="B93" s="593">
        <v>4189099</v>
      </c>
      <c r="C93" s="593">
        <v>2203036</v>
      </c>
      <c r="D93" s="593">
        <v>62741</v>
      </c>
      <c r="E93" s="593">
        <v>222692</v>
      </c>
      <c r="F93" s="593">
        <v>128016</v>
      </c>
      <c r="G93" s="593">
        <v>27500</v>
      </c>
      <c r="H93" s="593">
        <v>101824</v>
      </c>
      <c r="I93" s="593">
        <v>8364</v>
      </c>
      <c r="J93" s="593">
        <v>196556</v>
      </c>
      <c r="K93" s="591">
        <f t="shared" si="1"/>
        <v>7139828</v>
      </c>
    </row>
    <row r="94" spans="1:11" ht="25.5" x14ac:dyDescent="0.25">
      <c r="A94" s="592" t="s">
        <v>867</v>
      </c>
      <c r="B94" s="593">
        <v>4349239</v>
      </c>
      <c r="C94" s="593">
        <v>2860301</v>
      </c>
      <c r="D94" s="593">
        <v>73884</v>
      </c>
      <c r="E94" s="593">
        <v>254056</v>
      </c>
      <c r="F94" s="593">
        <v>111593</v>
      </c>
      <c r="G94" s="593">
        <v>35516</v>
      </c>
      <c r="H94" s="593">
        <v>138504</v>
      </c>
      <c r="I94" s="593">
        <v>8808</v>
      </c>
      <c r="J94" s="593">
        <v>278508</v>
      </c>
      <c r="K94" s="591">
        <f t="shared" si="1"/>
        <v>8110409</v>
      </c>
    </row>
    <row r="95" spans="1:11" ht="25.5" x14ac:dyDescent="0.25">
      <c r="A95" s="592" t="s">
        <v>868</v>
      </c>
      <c r="B95" s="593">
        <v>1660859</v>
      </c>
      <c r="C95" s="593">
        <v>753608</v>
      </c>
      <c r="D95" s="593">
        <v>27330</v>
      </c>
      <c r="E95" s="593">
        <v>91953</v>
      </c>
      <c r="F95" s="593">
        <v>34749</v>
      </c>
      <c r="G95" s="593">
        <v>10142</v>
      </c>
      <c r="H95" s="593">
        <v>29722</v>
      </c>
      <c r="I95" s="593">
        <v>4224</v>
      </c>
      <c r="J95" s="593">
        <v>42454</v>
      </c>
      <c r="K95" s="591">
        <f t="shared" si="1"/>
        <v>2655041</v>
      </c>
    </row>
    <row r="96" spans="1:11" ht="25.5" x14ac:dyDescent="0.25">
      <c r="A96" s="592" t="s">
        <v>869</v>
      </c>
      <c r="B96" s="593">
        <v>936495</v>
      </c>
      <c r="C96" s="593">
        <v>408312</v>
      </c>
      <c r="D96" s="593">
        <v>15529</v>
      </c>
      <c r="E96" s="593">
        <v>52074</v>
      </c>
      <c r="F96" s="593">
        <v>10331</v>
      </c>
      <c r="G96" s="593">
        <v>5619</v>
      </c>
      <c r="H96" s="593">
        <v>12274</v>
      </c>
      <c r="I96" s="593">
        <v>2352</v>
      </c>
      <c r="J96" s="593">
        <v>13752</v>
      </c>
      <c r="K96" s="591">
        <f t="shared" si="1"/>
        <v>1456738</v>
      </c>
    </row>
    <row r="97" spans="1:11" ht="25.5" x14ac:dyDescent="0.25">
      <c r="A97" s="592" t="s">
        <v>870</v>
      </c>
      <c r="B97" s="593">
        <v>1677379</v>
      </c>
      <c r="C97" s="593">
        <v>704227</v>
      </c>
      <c r="D97" s="593">
        <v>27088</v>
      </c>
      <c r="E97" s="593">
        <v>91350</v>
      </c>
      <c r="F97" s="593">
        <v>37249</v>
      </c>
      <c r="G97" s="593">
        <v>9592</v>
      </c>
      <c r="H97" s="593">
        <v>27181</v>
      </c>
      <c r="I97" s="593">
        <v>4284</v>
      </c>
      <c r="J97" s="593">
        <v>0</v>
      </c>
      <c r="K97" s="591">
        <f t="shared" si="1"/>
        <v>2578350</v>
      </c>
    </row>
    <row r="98" spans="1:11" ht="25.5" x14ac:dyDescent="0.25">
      <c r="A98" s="592" t="s">
        <v>871</v>
      </c>
      <c r="B98" s="593">
        <v>3022491</v>
      </c>
      <c r="C98" s="593">
        <v>1264323</v>
      </c>
      <c r="D98" s="593">
        <v>48808</v>
      </c>
      <c r="E98" s="593">
        <v>165975</v>
      </c>
      <c r="F98" s="593">
        <v>107494</v>
      </c>
      <c r="G98" s="593">
        <v>18474</v>
      </c>
      <c r="H98" s="593">
        <v>65472</v>
      </c>
      <c r="I98" s="593">
        <v>7188</v>
      </c>
      <c r="J98" s="593">
        <v>39218</v>
      </c>
      <c r="K98" s="591">
        <f t="shared" si="1"/>
        <v>4739443</v>
      </c>
    </row>
    <row r="99" spans="1:11" ht="25.5" x14ac:dyDescent="0.25">
      <c r="A99" s="592" t="s">
        <v>872</v>
      </c>
      <c r="B99" s="593">
        <v>1152125</v>
      </c>
      <c r="C99" s="593">
        <v>401372</v>
      </c>
      <c r="D99" s="593">
        <v>16477</v>
      </c>
      <c r="E99" s="593">
        <v>59158</v>
      </c>
      <c r="F99" s="593">
        <v>14189</v>
      </c>
      <c r="G99" s="593">
        <v>6808</v>
      </c>
      <c r="H99" s="593">
        <v>16388</v>
      </c>
      <c r="I99" s="593">
        <v>2232</v>
      </c>
      <c r="J99" s="593">
        <v>26033</v>
      </c>
      <c r="K99" s="591">
        <f t="shared" si="1"/>
        <v>1694782</v>
      </c>
    </row>
    <row r="100" spans="1:11" ht="25.5" x14ac:dyDescent="0.25">
      <c r="A100" s="592" t="s">
        <v>873</v>
      </c>
      <c r="B100" s="593">
        <v>1524543</v>
      </c>
      <c r="C100" s="593">
        <v>706248</v>
      </c>
      <c r="D100" s="593">
        <v>25019</v>
      </c>
      <c r="E100" s="593">
        <v>84223</v>
      </c>
      <c r="F100" s="593">
        <v>37901</v>
      </c>
      <c r="G100" s="593">
        <v>9102</v>
      </c>
      <c r="H100" s="593">
        <v>27411</v>
      </c>
      <c r="I100" s="593">
        <v>3804</v>
      </c>
      <c r="J100" s="593">
        <v>48383</v>
      </c>
      <c r="K100" s="591">
        <f t="shared" si="1"/>
        <v>2466634</v>
      </c>
    </row>
    <row r="101" spans="1:11" ht="25.5" x14ac:dyDescent="0.25">
      <c r="A101" s="592" t="s">
        <v>874</v>
      </c>
      <c r="B101" s="593">
        <v>2959788</v>
      </c>
      <c r="C101" s="593">
        <v>630948</v>
      </c>
      <c r="D101" s="593">
        <v>48016</v>
      </c>
      <c r="E101" s="593">
        <v>162411</v>
      </c>
      <c r="F101" s="593">
        <v>95341</v>
      </c>
      <c r="G101" s="593">
        <v>17850</v>
      </c>
      <c r="H101" s="593">
        <v>60782</v>
      </c>
      <c r="I101" s="593">
        <v>7392</v>
      </c>
      <c r="J101" s="593">
        <v>0</v>
      </c>
      <c r="K101" s="591">
        <f t="shared" si="1"/>
        <v>3982528</v>
      </c>
    </row>
    <row r="102" spans="1:11" ht="25.5" x14ac:dyDescent="0.25">
      <c r="A102" s="592" t="s">
        <v>875</v>
      </c>
      <c r="B102" s="593">
        <v>1309379</v>
      </c>
      <c r="C102" s="593">
        <v>727621</v>
      </c>
      <c r="D102" s="593">
        <v>23446</v>
      </c>
      <c r="E102" s="593">
        <v>74586</v>
      </c>
      <c r="F102" s="593">
        <v>8720</v>
      </c>
      <c r="G102" s="593">
        <v>6348</v>
      </c>
      <c r="H102" s="593">
        <v>5661</v>
      </c>
      <c r="I102" s="593">
        <v>4104</v>
      </c>
      <c r="J102" s="593">
        <v>0</v>
      </c>
      <c r="K102" s="591">
        <f t="shared" si="1"/>
        <v>2159865</v>
      </c>
    </row>
    <row r="103" spans="1:11" x14ac:dyDescent="0.25">
      <c r="A103" s="592" t="s">
        <v>876</v>
      </c>
      <c r="B103" s="593">
        <v>1132384</v>
      </c>
      <c r="C103" s="593">
        <v>597960</v>
      </c>
      <c r="D103" s="593">
        <v>20134</v>
      </c>
      <c r="E103" s="593">
        <v>64270</v>
      </c>
      <c r="F103" s="593">
        <v>8669</v>
      </c>
      <c r="G103" s="593">
        <v>5523</v>
      </c>
      <c r="H103" s="593">
        <v>5640</v>
      </c>
      <c r="I103" s="593">
        <v>3504</v>
      </c>
      <c r="J103" s="593">
        <v>40964</v>
      </c>
      <c r="K103" s="591">
        <f t="shared" si="1"/>
        <v>1879048</v>
      </c>
    </row>
    <row r="104" spans="1:11" ht="25.5" x14ac:dyDescent="0.25">
      <c r="A104" s="592" t="s">
        <v>877</v>
      </c>
      <c r="B104" s="593">
        <v>1291855</v>
      </c>
      <c r="C104" s="593">
        <v>633456</v>
      </c>
      <c r="D104" s="593">
        <v>22547</v>
      </c>
      <c r="E104" s="593">
        <v>72841</v>
      </c>
      <c r="F104" s="593">
        <v>16521</v>
      </c>
      <c r="G104" s="593">
        <v>6605</v>
      </c>
      <c r="H104" s="593">
        <v>10715</v>
      </c>
      <c r="I104" s="593">
        <v>3792</v>
      </c>
      <c r="J104" s="593">
        <v>49655</v>
      </c>
      <c r="K104" s="591">
        <f t="shared" si="1"/>
        <v>2107987</v>
      </c>
    </row>
    <row r="105" spans="1:11" ht="25.5" x14ac:dyDescent="0.25">
      <c r="A105" s="592" t="s">
        <v>878</v>
      </c>
      <c r="B105" s="593">
        <v>2698053</v>
      </c>
      <c r="C105" s="593">
        <v>857533</v>
      </c>
      <c r="D105" s="593">
        <v>41979</v>
      </c>
      <c r="E105" s="593">
        <v>147003</v>
      </c>
      <c r="F105" s="593">
        <v>107059</v>
      </c>
      <c r="G105" s="593">
        <v>18428</v>
      </c>
      <c r="H105" s="593">
        <v>79636</v>
      </c>
      <c r="I105" s="593">
        <v>5568</v>
      </c>
      <c r="J105" s="593">
        <v>105690</v>
      </c>
      <c r="K105" s="591">
        <f t="shared" si="1"/>
        <v>4060949</v>
      </c>
    </row>
    <row r="106" spans="1:11" ht="38.25" x14ac:dyDescent="0.25">
      <c r="A106" s="592" t="s">
        <v>879</v>
      </c>
      <c r="B106" s="593">
        <v>5408481</v>
      </c>
      <c r="C106" s="593">
        <v>2508819</v>
      </c>
      <c r="D106" s="593">
        <v>93560</v>
      </c>
      <c r="E106" s="593">
        <v>313994</v>
      </c>
      <c r="F106" s="593">
        <v>131660</v>
      </c>
      <c r="G106" s="593">
        <v>40940</v>
      </c>
      <c r="H106" s="593">
        <v>139568</v>
      </c>
      <c r="I106" s="593">
        <v>13872</v>
      </c>
      <c r="J106" s="593">
        <v>101610</v>
      </c>
      <c r="K106" s="591">
        <f t="shared" si="1"/>
        <v>8752504</v>
      </c>
    </row>
    <row r="107" spans="1:11" ht="25.5" x14ac:dyDescent="0.25">
      <c r="A107" s="592" t="s">
        <v>880</v>
      </c>
      <c r="B107" s="593">
        <v>3035831</v>
      </c>
      <c r="C107" s="593">
        <v>1549428</v>
      </c>
      <c r="D107" s="593">
        <v>44384</v>
      </c>
      <c r="E107" s="593">
        <v>157291</v>
      </c>
      <c r="F107" s="593">
        <v>58758</v>
      </c>
      <c r="G107" s="593">
        <v>18909</v>
      </c>
      <c r="H107" s="593">
        <v>53567</v>
      </c>
      <c r="I107" s="593">
        <v>7044</v>
      </c>
      <c r="J107" s="593">
        <v>68968</v>
      </c>
      <c r="K107" s="591">
        <f t="shared" si="1"/>
        <v>4994180</v>
      </c>
    </row>
    <row r="108" spans="1:11" ht="25.5" x14ac:dyDescent="0.25">
      <c r="A108" s="592" t="s">
        <v>881</v>
      </c>
      <c r="B108" s="593">
        <v>4091322</v>
      </c>
      <c r="C108" s="593">
        <v>735348</v>
      </c>
      <c r="D108" s="593">
        <v>65307</v>
      </c>
      <c r="E108" s="593">
        <v>225062</v>
      </c>
      <c r="F108" s="593">
        <v>161144</v>
      </c>
      <c r="G108" s="593">
        <v>26817</v>
      </c>
      <c r="H108" s="593">
        <v>110946</v>
      </c>
      <c r="I108" s="593">
        <v>8976</v>
      </c>
      <c r="J108" s="593">
        <v>0</v>
      </c>
      <c r="K108" s="591">
        <f t="shared" si="1"/>
        <v>5424922</v>
      </c>
    </row>
    <row r="109" spans="1:11" ht="25.5" x14ac:dyDescent="0.25">
      <c r="A109" s="592" t="s">
        <v>882</v>
      </c>
      <c r="B109" s="593">
        <v>790158</v>
      </c>
      <c r="C109" s="593">
        <v>382691</v>
      </c>
      <c r="D109" s="593">
        <v>13202</v>
      </c>
      <c r="E109" s="593">
        <v>43518</v>
      </c>
      <c r="F109" s="593">
        <v>5281</v>
      </c>
      <c r="G109" s="593">
        <v>4224</v>
      </c>
      <c r="H109" s="593">
        <v>5989</v>
      </c>
      <c r="I109" s="593">
        <v>2232</v>
      </c>
      <c r="J109" s="593">
        <v>26658</v>
      </c>
      <c r="K109" s="591">
        <f t="shared" si="1"/>
        <v>1273953</v>
      </c>
    </row>
    <row r="110" spans="1:11" ht="25.5" x14ac:dyDescent="0.25">
      <c r="A110" s="592" t="s">
        <v>883</v>
      </c>
      <c r="B110" s="593">
        <v>12519052</v>
      </c>
      <c r="C110" s="593">
        <v>6182176</v>
      </c>
      <c r="D110" s="593">
        <v>175326</v>
      </c>
      <c r="E110" s="593">
        <v>650226</v>
      </c>
      <c r="F110" s="593">
        <v>478606</v>
      </c>
      <c r="G110" s="593">
        <v>93041</v>
      </c>
      <c r="H110" s="593">
        <v>427580</v>
      </c>
      <c r="I110" s="593">
        <v>20568</v>
      </c>
      <c r="J110" s="593">
        <v>0</v>
      </c>
      <c r="K110" s="591">
        <f t="shared" si="1"/>
        <v>20546575</v>
      </c>
    </row>
    <row r="111" spans="1:11" ht="25.5" x14ac:dyDescent="0.25">
      <c r="A111" s="592" t="s">
        <v>884</v>
      </c>
      <c r="B111" s="593">
        <v>2738471</v>
      </c>
      <c r="C111" s="593">
        <v>1007000</v>
      </c>
      <c r="D111" s="593">
        <v>42815</v>
      </c>
      <c r="E111" s="593">
        <v>146386</v>
      </c>
      <c r="F111" s="593">
        <v>66152</v>
      </c>
      <c r="G111" s="593">
        <v>15683</v>
      </c>
      <c r="H111" s="593">
        <v>44233</v>
      </c>
      <c r="I111" s="593">
        <v>6768</v>
      </c>
      <c r="J111" s="593">
        <v>33380</v>
      </c>
      <c r="K111" s="591">
        <f t="shared" si="1"/>
        <v>4100888</v>
      </c>
    </row>
    <row r="112" spans="1:11" ht="25.5" x14ac:dyDescent="0.25">
      <c r="A112" s="592" t="s">
        <v>885</v>
      </c>
      <c r="B112" s="593">
        <v>1111667</v>
      </c>
      <c r="C112" s="593">
        <v>532143</v>
      </c>
      <c r="D112" s="593">
        <v>18471</v>
      </c>
      <c r="E112" s="593">
        <v>61666</v>
      </c>
      <c r="F112" s="593">
        <v>24140</v>
      </c>
      <c r="G112" s="593">
        <v>6456</v>
      </c>
      <c r="H112" s="593">
        <v>18443</v>
      </c>
      <c r="I112" s="593">
        <v>2868</v>
      </c>
      <c r="J112" s="593">
        <v>44123</v>
      </c>
      <c r="K112" s="591">
        <f t="shared" si="1"/>
        <v>1819977</v>
      </c>
    </row>
    <row r="113" spans="1:11" ht="25.5" x14ac:dyDescent="0.25">
      <c r="A113" s="592" t="s">
        <v>886</v>
      </c>
      <c r="B113" s="593">
        <v>1826058</v>
      </c>
      <c r="C113" s="593">
        <v>634440</v>
      </c>
      <c r="D113" s="593">
        <v>29818</v>
      </c>
      <c r="E113" s="593">
        <v>100246</v>
      </c>
      <c r="F113" s="593">
        <v>38405</v>
      </c>
      <c r="G113" s="593">
        <v>10413</v>
      </c>
      <c r="H113" s="593">
        <v>26537</v>
      </c>
      <c r="I113" s="593">
        <v>4560</v>
      </c>
      <c r="J113" s="593">
        <v>2445</v>
      </c>
      <c r="K113" s="591">
        <f t="shared" si="1"/>
        <v>2672922</v>
      </c>
    </row>
    <row r="114" spans="1:11" ht="25.5" x14ac:dyDescent="0.25">
      <c r="A114" s="592" t="s">
        <v>887</v>
      </c>
      <c r="B114" s="593">
        <v>3436740</v>
      </c>
      <c r="C114" s="593">
        <v>1569383</v>
      </c>
      <c r="D114" s="593">
        <v>51230</v>
      </c>
      <c r="E114" s="593">
        <v>180564</v>
      </c>
      <c r="F114" s="593">
        <v>108869</v>
      </c>
      <c r="G114" s="593">
        <v>20742</v>
      </c>
      <c r="H114" s="593">
        <v>71930</v>
      </c>
      <c r="I114" s="593">
        <v>7248</v>
      </c>
      <c r="J114" s="593">
        <v>0</v>
      </c>
      <c r="K114" s="591">
        <f t="shared" si="1"/>
        <v>5446706</v>
      </c>
    </row>
    <row r="115" spans="1:11" ht="25.5" x14ac:dyDescent="0.25">
      <c r="A115" s="592" t="s">
        <v>888</v>
      </c>
      <c r="B115" s="593">
        <v>4140143</v>
      </c>
      <c r="C115" s="593">
        <v>2275756</v>
      </c>
      <c r="D115" s="593">
        <v>69004</v>
      </c>
      <c r="E115" s="593">
        <v>228092</v>
      </c>
      <c r="F115" s="593">
        <v>55417</v>
      </c>
      <c r="G115" s="593">
        <v>22056</v>
      </c>
      <c r="H115" s="593">
        <v>41500</v>
      </c>
      <c r="I115" s="593">
        <v>11340</v>
      </c>
      <c r="J115" s="593">
        <v>219608</v>
      </c>
      <c r="K115" s="591">
        <f t="shared" si="1"/>
        <v>7062916</v>
      </c>
    </row>
    <row r="116" spans="1:11" ht="25.5" x14ac:dyDescent="0.25">
      <c r="A116" s="592" t="s">
        <v>889</v>
      </c>
      <c r="B116" s="593">
        <v>3105757</v>
      </c>
      <c r="C116" s="593">
        <v>2068434</v>
      </c>
      <c r="D116" s="593">
        <v>47949</v>
      </c>
      <c r="E116" s="593">
        <v>167958</v>
      </c>
      <c r="F116" s="593">
        <v>65517</v>
      </c>
      <c r="G116" s="593">
        <v>20910</v>
      </c>
      <c r="H116" s="593">
        <v>65831</v>
      </c>
      <c r="I116" s="593">
        <v>6648</v>
      </c>
      <c r="J116" s="593">
        <v>48272</v>
      </c>
      <c r="K116" s="591">
        <f t="shared" si="1"/>
        <v>5597276</v>
      </c>
    </row>
    <row r="117" spans="1:11" ht="38.25" x14ac:dyDescent="0.25">
      <c r="A117" s="592" t="s">
        <v>890</v>
      </c>
      <c r="B117" s="593">
        <v>1029036</v>
      </c>
      <c r="C117" s="593">
        <v>479218</v>
      </c>
      <c r="D117" s="593">
        <v>17806</v>
      </c>
      <c r="E117" s="593">
        <v>57860</v>
      </c>
      <c r="F117" s="593">
        <v>14367</v>
      </c>
      <c r="G117" s="593">
        <v>5464</v>
      </c>
      <c r="H117" s="593">
        <v>10231</v>
      </c>
      <c r="I117" s="593">
        <v>2988</v>
      </c>
      <c r="J117" s="593">
        <v>44616</v>
      </c>
      <c r="K117" s="591">
        <f t="shared" si="1"/>
        <v>1661586</v>
      </c>
    </row>
    <row r="118" spans="1:11" ht="25.5" x14ac:dyDescent="0.25">
      <c r="A118" s="592" t="s">
        <v>891</v>
      </c>
      <c r="B118" s="593">
        <v>5505166</v>
      </c>
      <c r="C118" s="593">
        <v>2885223</v>
      </c>
      <c r="D118" s="593">
        <v>83303</v>
      </c>
      <c r="E118" s="593">
        <v>300088</v>
      </c>
      <c r="F118" s="593">
        <v>189915</v>
      </c>
      <c r="G118" s="593">
        <v>42358</v>
      </c>
      <c r="H118" s="593">
        <v>184759</v>
      </c>
      <c r="I118" s="593">
        <v>9552</v>
      </c>
      <c r="J118" s="593">
        <v>430055</v>
      </c>
      <c r="K118" s="591">
        <f t="shared" si="1"/>
        <v>9630419</v>
      </c>
    </row>
    <row r="119" spans="1:11" ht="25.5" x14ac:dyDescent="0.25">
      <c r="A119" s="592" t="s">
        <v>892</v>
      </c>
      <c r="B119" s="593">
        <v>2813932</v>
      </c>
      <c r="C119" s="593">
        <v>724596</v>
      </c>
      <c r="D119" s="593">
        <v>45772</v>
      </c>
      <c r="E119" s="593">
        <v>154998</v>
      </c>
      <c r="F119" s="593">
        <v>98017</v>
      </c>
      <c r="G119" s="593">
        <v>17109</v>
      </c>
      <c r="H119" s="593">
        <v>59368</v>
      </c>
      <c r="I119" s="593">
        <v>6828</v>
      </c>
      <c r="J119" s="593">
        <v>0</v>
      </c>
      <c r="K119" s="591">
        <f t="shared" si="1"/>
        <v>3920620</v>
      </c>
    </row>
    <row r="120" spans="1:11" ht="25.5" x14ac:dyDescent="0.25">
      <c r="A120" s="592" t="s">
        <v>893</v>
      </c>
      <c r="B120" s="593">
        <v>1953222</v>
      </c>
      <c r="C120" s="593">
        <v>893131</v>
      </c>
      <c r="D120" s="593">
        <v>32091</v>
      </c>
      <c r="E120" s="593">
        <v>107727</v>
      </c>
      <c r="F120" s="593">
        <v>50810</v>
      </c>
      <c r="G120" s="593">
        <v>11388</v>
      </c>
      <c r="H120" s="593">
        <v>33123</v>
      </c>
      <c r="I120" s="593">
        <v>4944</v>
      </c>
      <c r="J120" s="593">
        <v>56534</v>
      </c>
      <c r="K120" s="591">
        <f t="shared" si="1"/>
        <v>3142970</v>
      </c>
    </row>
    <row r="121" spans="1:11" ht="25.5" x14ac:dyDescent="0.25">
      <c r="A121" s="592" t="s">
        <v>894</v>
      </c>
      <c r="B121" s="593">
        <v>4747827</v>
      </c>
      <c r="C121" s="593">
        <v>1629828</v>
      </c>
      <c r="D121" s="593">
        <v>68735</v>
      </c>
      <c r="E121" s="593">
        <v>244318</v>
      </c>
      <c r="F121" s="593">
        <v>53962</v>
      </c>
      <c r="G121" s="593">
        <v>28929</v>
      </c>
      <c r="H121" s="593">
        <v>65535</v>
      </c>
      <c r="I121" s="593">
        <v>10836</v>
      </c>
      <c r="J121" s="593">
        <v>251240</v>
      </c>
      <c r="K121" s="591">
        <f t="shared" si="1"/>
        <v>7101210</v>
      </c>
    </row>
    <row r="122" spans="1:11" ht="25.5" x14ac:dyDescent="0.25">
      <c r="A122" s="592" t="s">
        <v>895</v>
      </c>
      <c r="B122" s="593">
        <v>1037644</v>
      </c>
      <c r="C122" s="593">
        <v>538668</v>
      </c>
      <c r="D122" s="593">
        <v>18619</v>
      </c>
      <c r="E122" s="593">
        <v>59585</v>
      </c>
      <c r="F122" s="593">
        <v>16371</v>
      </c>
      <c r="G122" s="593">
        <v>5508</v>
      </c>
      <c r="H122" s="593">
        <v>10548</v>
      </c>
      <c r="I122" s="593">
        <v>3156</v>
      </c>
      <c r="J122" s="593">
        <v>29088</v>
      </c>
      <c r="K122" s="591">
        <f t="shared" si="1"/>
        <v>1719187</v>
      </c>
    </row>
    <row r="123" spans="1:11" ht="25.5" x14ac:dyDescent="0.25">
      <c r="A123" s="592" t="s">
        <v>896</v>
      </c>
      <c r="B123" s="593">
        <v>1124049</v>
      </c>
      <c r="C123" s="593">
        <v>638463</v>
      </c>
      <c r="D123" s="593">
        <v>19900</v>
      </c>
      <c r="E123" s="593">
        <v>64145</v>
      </c>
      <c r="F123" s="593">
        <v>9324</v>
      </c>
      <c r="G123" s="593">
        <v>5959</v>
      </c>
      <c r="H123" s="593">
        <v>8689</v>
      </c>
      <c r="I123" s="593">
        <v>3288</v>
      </c>
      <c r="J123" s="593">
        <v>66055</v>
      </c>
      <c r="K123" s="591">
        <f t="shared" si="1"/>
        <v>1939872</v>
      </c>
    </row>
    <row r="124" spans="1:11" ht="25.5" x14ac:dyDescent="0.25">
      <c r="A124" s="592" t="s">
        <v>897</v>
      </c>
      <c r="B124" s="593">
        <v>1100246</v>
      </c>
      <c r="C124" s="593">
        <v>496857</v>
      </c>
      <c r="D124" s="593">
        <v>19011</v>
      </c>
      <c r="E124" s="593">
        <v>61645</v>
      </c>
      <c r="F124" s="593">
        <v>12449</v>
      </c>
      <c r="G124" s="593">
        <v>5666</v>
      </c>
      <c r="H124" s="593">
        <v>9007</v>
      </c>
      <c r="I124" s="593">
        <v>3252</v>
      </c>
      <c r="J124" s="593">
        <v>34864</v>
      </c>
      <c r="K124" s="591">
        <f t="shared" si="1"/>
        <v>1742997</v>
      </c>
    </row>
    <row r="125" spans="1:11" ht="25.5" x14ac:dyDescent="0.25">
      <c r="A125" s="592" t="s">
        <v>898</v>
      </c>
      <c r="B125" s="593">
        <v>968142</v>
      </c>
      <c r="C125" s="593">
        <v>610852</v>
      </c>
      <c r="D125" s="593">
        <v>16058</v>
      </c>
      <c r="E125" s="593">
        <v>52979</v>
      </c>
      <c r="F125" s="593">
        <v>12697</v>
      </c>
      <c r="G125" s="593">
        <v>5102</v>
      </c>
      <c r="H125" s="593">
        <v>9805</v>
      </c>
      <c r="I125" s="593">
        <v>2784</v>
      </c>
      <c r="J125" s="593">
        <v>21769</v>
      </c>
      <c r="K125" s="591">
        <f t="shared" si="1"/>
        <v>1700188</v>
      </c>
    </row>
    <row r="126" spans="1:11" ht="25.5" x14ac:dyDescent="0.25">
      <c r="A126" s="592" t="s">
        <v>899</v>
      </c>
      <c r="B126" s="593">
        <v>1981483</v>
      </c>
      <c r="C126" s="593">
        <v>1102175</v>
      </c>
      <c r="D126" s="593">
        <v>31655</v>
      </c>
      <c r="E126" s="593">
        <v>107893</v>
      </c>
      <c r="F126" s="593">
        <v>61324</v>
      </c>
      <c r="G126" s="593">
        <v>12078</v>
      </c>
      <c r="H126" s="593">
        <v>41471</v>
      </c>
      <c r="I126" s="593">
        <v>4836</v>
      </c>
      <c r="J126" s="593">
        <v>52599</v>
      </c>
      <c r="K126" s="591">
        <f t="shared" si="1"/>
        <v>3395514</v>
      </c>
    </row>
    <row r="127" spans="1:11" ht="25.5" x14ac:dyDescent="0.25">
      <c r="A127" s="592" t="s">
        <v>900</v>
      </c>
      <c r="B127" s="593">
        <v>11317768</v>
      </c>
      <c r="C127" s="593">
        <v>4128615</v>
      </c>
      <c r="D127" s="593">
        <v>169328</v>
      </c>
      <c r="E127" s="593">
        <v>606064</v>
      </c>
      <c r="F127" s="593">
        <v>451919</v>
      </c>
      <c r="G127" s="593">
        <v>80783</v>
      </c>
      <c r="H127" s="593">
        <v>332869</v>
      </c>
      <c r="I127" s="593">
        <v>21996</v>
      </c>
      <c r="J127" s="593">
        <v>1039453</v>
      </c>
      <c r="K127" s="591">
        <f t="shared" si="1"/>
        <v>18148795</v>
      </c>
    </row>
    <row r="128" spans="1:11" ht="25.5" x14ac:dyDescent="0.25">
      <c r="A128" s="592" t="s">
        <v>901</v>
      </c>
      <c r="B128" s="593">
        <v>7865489</v>
      </c>
      <c r="C128" s="593">
        <v>3269256</v>
      </c>
      <c r="D128" s="593">
        <v>122413</v>
      </c>
      <c r="E128" s="593">
        <v>429625</v>
      </c>
      <c r="F128" s="593">
        <v>251822</v>
      </c>
      <c r="G128" s="593">
        <v>53884</v>
      </c>
      <c r="H128" s="593">
        <v>201502</v>
      </c>
      <c r="I128" s="593">
        <v>15456</v>
      </c>
      <c r="J128" s="593">
        <v>26863</v>
      </c>
      <c r="K128" s="591">
        <f t="shared" si="1"/>
        <v>12236310</v>
      </c>
    </row>
    <row r="129" spans="1:11" ht="25.5" x14ac:dyDescent="0.25">
      <c r="A129" s="592" t="s">
        <v>902</v>
      </c>
      <c r="B129" s="593">
        <v>3209721</v>
      </c>
      <c r="C129" s="593">
        <v>1175686</v>
      </c>
      <c r="D129" s="593">
        <v>50848</v>
      </c>
      <c r="E129" s="593">
        <v>175010</v>
      </c>
      <c r="F129" s="593">
        <v>125524</v>
      </c>
      <c r="G129" s="593">
        <v>20304</v>
      </c>
      <c r="H129" s="593">
        <v>78013</v>
      </c>
      <c r="I129" s="593">
        <v>7272</v>
      </c>
      <c r="J129" s="593">
        <v>96475</v>
      </c>
      <c r="K129" s="591">
        <f t="shared" si="1"/>
        <v>4938853</v>
      </c>
    </row>
    <row r="130" spans="1:11" ht="25.5" x14ac:dyDescent="0.25">
      <c r="A130" s="592" t="s">
        <v>903</v>
      </c>
      <c r="B130" s="593">
        <v>1667931</v>
      </c>
      <c r="C130" s="593">
        <v>595524</v>
      </c>
      <c r="D130" s="593">
        <v>26953</v>
      </c>
      <c r="E130" s="593">
        <v>90675</v>
      </c>
      <c r="F130" s="593">
        <v>29260</v>
      </c>
      <c r="G130" s="593">
        <v>9148</v>
      </c>
      <c r="H130" s="593">
        <v>20198</v>
      </c>
      <c r="I130" s="593">
        <v>4212</v>
      </c>
      <c r="J130" s="593">
        <v>7238</v>
      </c>
      <c r="K130" s="591">
        <f t="shared" si="1"/>
        <v>2451139</v>
      </c>
    </row>
    <row r="131" spans="1:11" ht="25.5" x14ac:dyDescent="0.25">
      <c r="A131" s="592" t="s">
        <v>904</v>
      </c>
      <c r="B131" s="593">
        <v>1386091</v>
      </c>
      <c r="C131" s="593">
        <v>833727</v>
      </c>
      <c r="D131" s="593">
        <v>23668</v>
      </c>
      <c r="E131" s="593">
        <v>77401</v>
      </c>
      <c r="F131" s="593">
        <v>27205</v>
      </c>
      <c r="G131" s="593">
        <v>7775</v>
      </c>
      <c r="H131" s="593">
        <v>19621</v>
      </c>
      <c r="I131" s="593">
        <v>4128</v>
      </c>
      <c r="J131" s="593">
        <v>12270</v>
      </c>
      <c r="K131" s="591">
        <f t="shared" si="1"/>
        <v>2391886</v>
      </c>
    </row>
    <row r="132" spans="1:11" ht="38.25" x14ac:dyDescent="0.25">
      <c r="A132" s="592" t="s">
        <v>905</v>
      </c>
      <c r="B132" s="593">
        <v>1962223</v>
      </c>
      <c r="C132" s="593">
        <v>1014859</v>
      </c>
      <c r="D132" s="593">
        <v>26268</v>
      </c>
      <c r="E132" s="593">
        <v>98799</v>
      </c>
      <c r="F132" s="593">
        <v>6936</v>
      </c>
      <c r="G132" s="593">
        <v>13086</v>
      </c>
      <c r="H132" s="593">
        <v>28838</v>
      </c>
      <c r="I132" s="593">
        <v>3084</v>
      </c>
      <c r="J132" s="593">
        <v>0</v>
      </c>
      <c r="K132" s="591">
        <f t="shared" si="1"/>
        <v>3154093</v>
      </c>
    </row>
    <row r="133" spans="1:11" ht="25.5" x14ac:dyDescent="0.25">
      <c r="A133" s="592" t="s">
        <v>906</v>
      </c>
      <c r="B133" s="593">
        <v>4034287</v>
      </c>
      <c r="C133" s="593">
        <v>1530816</v>
      </c>
      <c r="D133" s="593">
        <v>66366</v>
      </c>
      <c r="E133" s="593">
        <v>222762</v>
      </c>
      <c r="F133" s="593">
        <v>114262</v>
      </c>
      <c r="G133" s="593">
        <v>23660</v>
      </c>
      <c r="H133" s="593">
        <v>74194</v>
      </c>
      <c r="I133" s="593">
        <v>10200</v>
      </c>
      <c r="J133" s="593">
        <v>0</v>
      </c>
      <c r="K133" s="591">
        <f t="shared" ref="K133:K196" si="2">SUM(B133:J133)</f>
        <v>6076547</v>
      </c>
    </row>
    <row r="134" spans="1:11" ht="25.5" x14ac:dyDescent="0.25">
      <c r="A134" s="592" t="s">
        <v>907</v>
      </c>
      <c r="B134" s="593">
        <v>7835155</v>
      </c>
      <c r="C134" s="593">
        <v>2766156</v>
      </c>
      <c r="D134" s="593">
        <v>122614</v>
      </c>
      <c r="E134" s="593">
        <v>421659</v>
      </c>
      <c r="F134" s="593">
        <v>242401</v>
      </c>
      <c r="G134" s="593">
        <v>47487</v>
      </c>
      <c r="H134" s="593">
        <v>165265</v>
      </c>
      <c r="I134" s="593">
        <v>18636</v>
      </c>
      <c r="J134" s="593">
        <v>190576</v>
      </c>
      <c r="K134" s="591">
        <f t="shared" si="2"/>
        <v>11809949</v>
      </c>
    </row>
    <row r="135" spans="1:11" ht="25.5" x14ac:dyDescent="0.25">
      <c r="A135" s="592" t="s">
        <v>908</v>
      </c>
      <c r="B135" s="593">
        <v>1754348</v>
      </c>
      <c r="C135" s="593">
        <v>857470</v>
      </c>
      <c r="D135" s="593">
        <v>27300</v>
      </c>
      <c r="E135" s="593">
        <v>93779</v>
      </c>
      <c r="F135" s="593">
        <v>27195</v>
      </c>
      <c r="G135" s="593">
        <v>10250</v>
      </c>
      <c r="H135" s="593">
        <v>25354</v>
      </c>
      <c r="I135" s="593">
        <v>4212</v>
      </c>
      <c r="J135" s="593">
        <v>97164</v>
      </c>
      <c r="K135" s="591">
        <f t="shared" si="2"/>
        <v>2897072</v>
      </c>
    </row>
    <row r="136" spans="1:11" ht="25.5" x14ac:dyDescent="0.25">
      <c r="A136" s="592" t="s">
        <v>909</v>
      </c>
      <c r="B136" s="593">
        <v>2915589</v>
      </c>
      <c r="C136" s="593">
        <v>1119651</v>
      </c>
      <c r="D136" s="593">
        <v>47902</v>
      </c>
      <c r="E136" s="593">
        <v>161828</v>
      </c>
      <c r="F136" s="593">
        <v>88909</v>
      </c>
      <c r="G136" s="593">
        <v>18205</v>
      </c>
      <c r="H136" s="593">
        <v>61056</v>
      </c>
      <c r="I136" s="593">
        <v>7140</v>
      </c>
      <c r="J136" s="593">
        <v>39315</v>
      </c>
      <c r="K136" s="591">
        <f t="shared" si="2"/>
        <v>4459595</v>
      </c>
    </row>
    <row r="137" spans="1:11" ht="25.5" x14ac:dyDescent="0.25">
      <c r="A137" s="592" t="s">
        <v>910</v>
      </c>
      <c r="B137" s="593">
        <v>13712967</v>
      </c>
      <c r="C137" s="593">
        <v>6670212</v>
      </c>
      <c r="D137" s="593">
        <v>210664</v>
      </c>
      <c r="E137" s="593">
        <v>741780</v>
      </c>
      <c r="F137" s="593">
        <v>669718</v>
      </c>
      <c r="G137" s="593">
        <v>93145</v>
      </c>
      <c r="H137" s="593">
        <v>414489</v>
      </c>
      <c r="I137" s="593">
        <v>27696</v>
      </c>
      <c r="J137" s="593">
        <v>0</v>
      </c>
      <c r="K137" s="591">
        <f t="shared" si="2"/>
        <v>22540671</v>
      </c>
    </row>
    <row r="138" spans="1:11" ht="25.5" x14ac:dyDescent="0.25">
      <c r="A138" s="592" t="s">
        <v>911</v>
      </c>
      <c r="B138" s="593">
        <v>4327879</v>
      </c>
      <c r="C138" s="593">
        <v>626604</v>
      </c>
      <c r="D138" s="593">
        <v>68899</v>
      </c>
      <c r="E138" s="593">
        <v>242385</v>
      </c>
      <c r="F138" s="593">
        <v>164308</v>
      </c>
      <c r="G138" s="593">
        <v>32583</v>
      </c>
      <c r="H138" s="593">
        <v>140982</v>
      </c>
      <c r="I138" s="593">
        <v>7776</v>
      </c>
      <c r="J138" s="593">
        <v>162625</v>
      </c>
      <c r="K138" s="591">
        <f t="shared" si="2"/>
        <v>5774041</v>
      </c>
    </row>
    <row r="139" spans="1:11" x14ac:dyDescent="0.25">
      <c r="A139" s="592" t="s">
        <v>912</v>
      </c>
      <c r="B139" s="593">
        <v>6983671</v>
      </c>
      <c r="C139" s="593">
        <v>4357987</v>
      </c>
      <c r="D139" s="593">
        <v>108267</v>
      </c>
      <c r="E139" s="593">
        <v>377730</v>
      </c>
      <c r="F139" s="593">
        <v>253252</v>
      </c>
      <c r="G139" s="593">
        <v>45366</v>
      </c>
      <c r="H139" s="593">
        <v>180726</v>
      </c>
      <c r="I139" s="593">
        <v>14796</v>
      </c>
      <c r="J139" s="593">
        <v>0</v>
      </c>
      <c r="K139" s="591">
        <f t="shared" si="2"/>
        <v>12321795</v>
      </c>
    </row>
    <row r="140" spans="1:11" ht="25.5" x14ac:dyDescent="0.25">
      <c r="A140" s="592" t="s">
        <v>913</v>
      </c>
      <c r="B140" s="593">
        <v>3662236</v>
      </c>
      <c r="C140" s="593">
        <v>1131682</v>
      </c>
      <c r="D140" s="593">
        <v>58670</v>
      </c>
      <c r="E140" s="593">
        <v>203825</v>
      </c>
      <c r="F140" s="593">
        <v>74197</v>
      </c>
      <c r="G140" s="593">
        <v>26484</v>
      </c>
      <c r="H140" s="593">
        <v>84375</v>
      </c>
      <c r="I140" s="593">
        <v>7740</v>
      </c>
      <c r="J140" s="593">
        <v>77742</v>
      </c>
      <c r="K140" s="591">
        <f t="shared" si="2"/>
        <v>5326951</v>
      </c>
    </row>
    <row r="141" spans="1:11" ht="25.5" x14ac:dyDescent="0.25">
      <c r="A141" s="592" t="s">
        <v>914</v>
      </c>
      <c r="B141" s="593">
        <v>840396</v>
      </c>
      <c r="C141" s="593">
        <v>482489</v>
      </c>
      <c r="D141" s="593">
        <v>14818</v>
      </c>
      <c r="E141" s="593">
        <v>47551</v>
      </c>
      <c r="F141" s="593">
        <v>9542</v>
      </c>
      <c r="G141" s="593">
        <v>4313</v>
      </c>
      <c r="H141" s="593">
        <v>6659</v>
      </c>
      <c r="I141" s="593">
        <v>2616</v>
      </c>
      <c r="J141" s="593">
        <v>0</v>
      </c>
      <c r="K141" s="591">
        <f t="shared" si="2"/>
        <v>1408384</v>
      </c>
    </row>
    <row r="142" spans="1:11" ht="25.5" x14ac:dyDescent="0.25">
      <c r="A142" s="592" t="s">
        <v>915</v>
      </c>
      <c r="B142" s="593">
        <v>1990304</v>
      </c>
      <c r="C142" s="593">
        <v>642348</v>
      </c>
      <c r="D142" s="593">
        <v>33486</v>
      </c>
      <c r="E142" s="593">
        <v>110949</v>
      </c>
      <c r="F142" s="593">
        <v>50441</v>
      </c>
      <c r="G142" s="593">
        <v>11304</v>
      </c>
      <c r="H142" s="593">
        <v>31442</v>
      </c>
      <c r="I142" s="593">
        <v>5292</v>
      </c>
      <c r="J142" s="593">
        <v>15236</v>
      </c>
      <c r="K142" s="591">
        <f t="shared" si="2"/>
        <v>2890802</v>
      </c>
    </row>
    <row r="143" spans="1:11" ht="25.5" x14ac:dyDescent="0.25">
      <c r="A143" s="592" t="s">
        <v>916</v>
      </c>
      <c r="B143" s="593">
        <v>886570</v>
      </c>
      <c r="C143" s="593">
        <v>408194</v>
      </c>
      <c r="D143" s="593">
        <v>15118</v>
      </c>
      <c r="E143" s="593">
        <v>49677</v>
      </c>
      <c r="F143" s="593">
        <v>17211</v>
      </c>
      <c r="G143" s="593">
        <v>4920</v>
      </c>
      <c r="H143" s="593">
        <v>11922</v>
      </c>
      <c r="I143" s="593">
        <v>2448</v>
      </c>
      <c r="J143" s="593">
        <v>6901</v>
      </c>
      <c r="K143" s="591">
        <f t="shared" si="2"/>
        <v>1402961</v>
      </c>
    </row>
    <row r="144" spans="1:11" ht="25.5" x14ac:dyDescent="0.25">
      <c r="A144" s="592" t="s">
        <v>917</v>
      </c>
      <c r="B144" s="593">
        <v>5502013</v>
      </c>
      <c r="C144" s="593">
        <v>1315202</v>
      </c>
      <c r="D144" s="593">
        <v>90069</v>
      </c>
      <c r="E144" s="593">
        <v>311942</v>
      </c>
      <c r="F144" s="593">
        <v>187157</v>
      </c>
      <c r="G144" s="593">
        <v>40410</v>
      </c>
      <c r="H144" s="593">
        <v>158674</v>
      </c>
      <c r="I144" s="593">
        <v>10608</v>
      </c>
      <c r="J144" s="593">
        <v>994847</v>
      </c>
      <c r="K144" s="591">
        <f t="shared" si="2"/>
        <v>8610922</v>
      </c>
    </row>
    <row r="145" spans="1:11" ht="25.5" x14ac:dyDescent="0.25">
      <c r="A145" s="592" t="s">
        <v>918</v>
      </c>
      <c r="B145" s="593">
        <v>1208661</v>
      </c>
      <c r="C145" s="593">
        <v>480576</v>
      </c>
      <c r="D145" s="593">
        <v>20467</v>
      </c>
      <c r="E145" s="593">
        <v>67139</v>
      </c>
      <c r="F145" s="593">
        <v>19090</v>
      </c>
      <c r="G145" s="593">
        <v>6414</v>
      </c>
      <c r="H145" s="593">
        <v>12564</v>
      </c>
      <c r="I145" s="593">
        <v>3396</v>
      </c>
      <c r="J145" s="593">
        <v>0</v>
      </c>
      <c r="K145" s="591">
        <f t="shared" si="2"/>
        <v>1818307</v>
      </c>
    </row>
    <row r="146" spans="1:11" ht="25.5" x14ac:dyDescent="0.25">
      <c r="A146" s="592" t="s">
        <v>919</v>
      </c>
      <c r="B146" s="593">
        <v>7625294</v>
      </c>
      <c r="C146" s="593">
        <v>3108762</v>
      </c>
      <c r="D146" s="593">
        <v>106417</v>
      </c>
      <c r="E146" s="593">
        <v>384660</v>
      </c>
      <c r="F146" s="593">
        <v>192397</v>
      </c>
      <c r="G146" s="593">
        <v>50646</v>
      </c>
      <c r="H146" s="593">
        <v>171978</v>
      </c>
      <c r="I146" s="593">
        <v>15636</v>
      </c>
      <c r="J146" s="593">
        <v>0</v>
      </c>
      <c r="K146" s="591">
        <f t="shared" si="2"/>
        <v>11655790</v>
      </c>
    </row>
    <row r="147" spans="1:11" ht="25.5" x14ac:dyDescent="0.25">
      <c r="A147" s="592" t="s">
        <v>920</v>
      </c>
      <c r="B147" s="593">
        <v>1028445</v>
      </c>
      <c r="C147" s="593">
        <v>422748</v>
      </c>
      <c r="D147" s="593">
        <v>17276</v>
      </c>
      <c r="E147" s="593">
        <v>57071</v>
      </c>
      <c r="F147" s="593">
        <v>22884</v>
      </c>
      <c r="G147" s="593">
        <v>5780</v>
      </c>
      <c r="H147" s="593">
        <v>15396</v>
      </c>
      <c r="I147" s="593">
        <v>2868</v>
      </c>
      <c r="J147" s="593">
        <v>29065</v>
      </c>
      <c r="K147" s="591">
        <f t="shared" si="2"/>
        <v>1601533</v>
      </c>
    </row>
    <row r="148" spans="1:11" ht="25.5" x14ac:dyDescent="0.25">
      <c r="A148" s="592" t="s">
        <v>921</v>
      </c>
      <c r="B148" s="593">
        <v>3650113</v>
      </c>
      <c r="C148" s="593">
        <v>1285862</v>
      </c>
      <c r="D148" s="593">
        <v>53497</v>
      </c>
      <c r="E148" s="593">
        <v>192609</v>
      </c>
      <c r="F148" s="593">
        <v>99081</v>
      </c>
      <c r="G148" s="593">
        <v>26460</v>
      </c>
      <c r="H148" s="593">
        <v>100274</v>
      </c>
      <c r="I148" s="593">
        <v>7716</v>
      </c>
      <c r="J148" s="593">
        <v>376029</v>
      </c>
      <c r="K148" s="591">
        <f t="shared" si="2"/>
        <v>5791641</v>
      </c>
    </row>
    <row r="149" spans="1:11" ht="25.5" x14ac:dyDescent="0.25">
      <c r="A149" s="592" t="s">
        <v>922</v>
      </c>
      <c r="B149" s="593">
        <v>2331521</v>
      </c>
      <c r="C149" s="593">
        <v>1248417</v>
      </c>
      <c r="D149" s="593">
        <v>38392</v>
      </c>
      <c r="E149" s="593">
        <v>128825</v>
      </c>
      <c r="F149" s="593">
        <v>62756</v>
      </c>
      <c r="G149" s="593">
        <v>13824</v>
      </c>
      <c r="H149" s="593">
        <v>42071</v>
      </c>
      <c r="I149" s="593">
        <v>5988</v>
      </c>
      <c r="J149" s="593">
        <v>123549</v>
      </c>
      <c r="K149" s="591">
        <f t="shared" si="2"/>
        <v>3995343</v>
      </c>
    </row>
    <row r="150" spans="1:11" ht="25.5" x14ac:dyDescent="0.25">
      <c r="A150" s="592" t="s">
        <v>923</v>
      </c>
      <c r="B150" s="593">
        <v>1486063</v>
      </c>
      <c r="C150" s="593">
        <v>803734</v>
      </c>
      <c r="D150" s="593">
        <v>24733</v>
      </c>
      <c r="E150" s="593">
        <v>82540</v>
      </c>
      <c r="F150" s="593">
        <v>7951</v>
      </c>
      <c r="G150" s="593">
        <v>8595</v>
      </c>
      <c r="H150" s="593">
        <v>14026</v>
      </c>
      <c r="I150" s="593">
        <v>3804</v>
      </c>
      <c r="J150" s="593">
        <v>29247</v>
      </c>
      <c r="K150" s="591">
        <f t="shared" si="2"/>
        <v>2460693</v>
      </c>
    </row>
    <row r="151" spans="1:11" ht="25.5" x14ac:dyDescent="0.25">
      <c r="A151" s="592" t="s">
        <v>924</v>
      </c>
      <c r="B151" s="593">
        <v>2906447</v>
      </c>
      <c r="C151" s="593">
        <v>980361</v>
      </c>
      <c r="D151" s="593">
        <v>46706</v>
      </c>
      <c r="E151" s="593">
        <v>163210</v>
      </c>
      <c r="F151" s="593">
        <v>49585</v>
      </c>
      <c r="G151" s="593">
        <v>21021</v>
      </c>
      <c r="H151" s="593">
        <v>62679</v>
      </c>
      <c r="I151" s="593">
        <v>5172</v>
      </c>
      <c r="J151" s="593">
        <v>0</v>
      </c>
      <c r="K151" s="591">
        <f t="shared" si="2"/>
        <v>4235181</v>
      </c>
    </row>
    <row r="152" spans="1:11" ht="25.5" x14ac:dyDescent="0.25">
      <c r="A152" s="592" t="s">
        <v>925</v>
      </c>
      <c r="B152" s="593">
        <v>1615331</v>
      </c>
      <c r="C152" s="593">
        <v>862203</v>
      </c>
      <c r="D152" s="593">
        <v>26174</v>
      </c>
      <c r="E152" s="593">
        <v>88316</v>
      </c>
      <c r="F152" s="593">
        <v>45982</v>
      </c>
      <c r="G152" s="593">
        <v>9615</v>
      </c>
      <c r="H152" s="593">
        <v>30048</v>
      </c>
      <c r="I152" s="593">
        <v>4188</v>
      </c>
      <c r="J152" s="593">
        <v>116870</v>
      </c>
      <c r="K152" s="591">
        <f t="shared" si="2"/>
        <v>2798727</v>
      </c>
    </row>
    <row r="153" spans="1:11" ht="25.5" x14ac:dyDescent="0.25">
      <c r="A153" s="592" t="s">
        <v>926</v>
      </c>
      <c r="B153" s="593">
        <v>6374232</v>
      </c>
      <c r="C153" s="593">
        <v>1207170</v>
      </c>
      <c r="D153" s="593">
        <v>94248</v>
      </c>
      <c r="E153" s="593">
        <v>339467</v>
      </c>
      <c r="F153" s="593">
        <v>255804</v>
      </c>
      <c r="G153" s="593">
        <v>44508</v>
      </c>
      <c r="H153" s="593">
        <v>205432</v>
      </c>
      <c r="I153" s="593">
        <v>11436</v>
      </c>
      <c r="J153" s="593">
        <v>0</v>
      </c>
      <c r="K153" s="591">
        <f t="shared" si="2"/>
        <v>8532297</v>
      </c>
    </row>
    <row r="154" spans="1:11" ht="25.5" x14ac:dyDescent="0.25">
      <c r="A154" s="592" t="s">
        <v>927</v>
      </c>
      <c r="B154" s="593">
        <v>780047</v>
      </c>
      <c r="C154" s="593">
        <v>360900</v>
      </c>
      <c r="D154" s="593">
        <v>13633</v>
      </c>
      <c r="E154" s="593">
        <v>43872</v>
      </c>
      <c r="F154" s="593">
        <v>6547</v>
      </c>
      <c r="G154" s="593">
        <v>3855</v>
      </c>
      <c r="H154" s="593">
        <v>4559</v>
      </c>
      <c r="I154" s="593">
        <v>2340</v>
      </c>
      <c r="J154" s="593">
        <v>0</v>
      </c>
      <c r="K154" s="591">
        <f t="shared" si="2"/>
        <v>1215753</v>
      </c>
    </row>
    <row r="155" spans="1:11" ht="25.5" x14ac:dyDescent="0.25">
      <c r="A155" s="592" t="s">
        <v>928</v>
      </c>
      <c r="B155" s="593">
        <v>1775896</v>
      </c>
      <c r="C155" s="593">
        <v>578880</v>
      </c>
      <c r="D155" s="593">
        <v>29480</v>
      </c>
      <c r="E155" s="593">
        <v>98844</v>
      </c>
      <c r="F155" s="593">
        <v>58618</v>
      </c>
      <c r="G155" s="593">
        <v>10664</v>
      </c>
      <c r="H155" s="593">
        <v>35486</v>
      </c>
      <c r="I155" s="593">
        <v>4440</v>
      </c>
      <c r="J155" s="593">
        <v>83754</v>
      </c>
      <c r="K155" s="591">
        <f t="shared" si="2"/>
        <v>2676062</v>
      </c>
    </row>
    <row r="156" spans="1:11" ht="25.5" x14ac:dyDescent="0.25">
      <c r="A156" s="592" t="s">
        <v>929</v>
      </c>
      <c r="B156" s="593">
        <v>2853917</v>
      </c>
      <c r="C156" s="593">
        <v>792366</v>
      </c>
      <c r="D156" s="593">
        <v>45471</v>
      </c>
      <c r="E156" s="593">
        <v>156471</v>
      </c>
      <c r="F156" s="593">
        <v>103813</v>
      </c>
      <c r="G156" s="593">
        <v>18394</v>
      </c>
      <c r="H156" s="593">
        <v>72032</v>
      </c>
      <c r="I156" s="593">
        <v>6396</v>
      </c>
      <c r="J156" s="593">
        <v>61970</v>
      </c>
      <c r="K156" s="591">
        <f t="shared" si="2"/>
        <v>4110830</v>
      </c>
    </row>
    <row r="157" spans="1:11" ht="25.5" x14ac:dyDescent="0.25">
      <c r="A157" s="592" t="s">
        <v>930</v>
      </c>
      <c r="B157" s="593">
        <v>2384896</v>
      </c>
      <c r="C157" s="593">
        <v>1108145</v>
      </c>
      <c r="D157" s="593">
        <v>38500</v>
      </c>
      <c r="E157" s="593">
        <v>130567</v>
      </c>
      <c r="F157" s="593">
        <v>49520</v>
      </c>
      <c r="G157" s="593">
        <v>14401</v>
      </c>
      <c r="H157" s="593">
        <v>40280</v>
      </c>
      <c r="I157" s="593">
        <v>5892</v>
      </c>
      <c r="J157" s="593">
        <v>56641</v>
      </c>
      <c r="K157" s="591">
        <f t="shared" si="2"/>
        <v>3828842</v>
      </c>
    </row>
    <row r="158" spans="1:11" ht="25.5" x14ac:dyDescent="0.25">
      <c r="A158" s="592" t="s">
        <v>931</v>
      </c>
      <c r="B158" s="593">
        <v>1403658</v>
      </c>
      <c r="C158" s="593">
        <v>842303</v>
      </c>
      <c r="D158" s="593">
        <v>24181</v>
      </c>
      <c r="E158" s="593">
        <v>79195</v>
      </c>
      <c r="F158" s="593">
        <v>24749</v>
      </c>
      <c r="G158" s="593">
        <v>7819</v>
      </c>
      <c r="H158" s="593">
        <v>17139</v>
      </c>
      <c r="I158" s="593">
        <v>3864</v>
      </c>
      <c r="J158" s="593">
        <v>0</v>
      </c>
      <c r="K158" s="591">
        <f t="shared" si="2"/>
        <v>2402908</v>
      </c>
    </row>
    <row r="159" spans="1:11" ht="25.5" x14ac:dyDescent="0.25">
      <c r="A159" s="592" t="s">
        <v>932</v>
      </c>
      <c r="B159" s="593">
        <v>2633932</v>
      </c>
      <c r="C159" s="593">
        <v>1311212</v>
      </c>
      <c r="D159" s="593">
        <v>43628</v>
      </c>
      <c r="E159" s="593">
        <v>146756</v>
      </c>
      <c r="F159" s="593">
        <v>73325</v>
      </c>
      <c r="G159" s="593">
        <v>16592</v>
      </c>
      <c r="H159" s="593">
        <v>56775</v>
      </c>
      <c r="I159" s="593">
        <v>6672</v>
      </c>
      <c r="J159" s="593">
        <v>95887</v>
      </c>
      <c r="K159" s="591">
        <f t="shared" si="2"/>
        <v>4384779</v>
      </c>
    </row>
    <row r="160" spans="1:11" ht="25.5" x14ac:dyDescent="0.25">
      <c r="A160" s="592" t="s">
        <v>933</v>
      </c>
      <c r="B160" s="593">
        <v>13797768</v>
      </c>
      <c r="C160" s="593">
        <v>3571033</v>
      </c>
      <c r="D160" s="593">
        <v>193286</v>
      </c>
      <c r="E160" s="593">
        <v>714436</v>
      </c>
      <c r="F160" s="593">
        <v>283341</v>
      </c>
      <c r="G160" s="593">
        <v>99923</v>
      </c>
      <c r="H160" s="593">
        <v>358793</v>
      </c>
      <c r="I160" s="593">
        <v>24624</v>
      </c>
      <c r="J160" s="593">
        <v>201498</v>
      </c>
      <c r="K160" s="591">
        <f t="shared" si="2"/>
        <v>19244702</v>
      </c>
    </row>
    <row r="161" spans="1:11" ht="25.5" x14ac:dyDescent="0.25">
      <c r="A161" s="592" t="s">
        <v>934</v>
      </c>
      <c r="B161" s="593">
        <v>2378439</v>
      </c>
      <c r="C161" s="593">
        <v>791914</v>
      </c>
      <c r="D161" s="593">
        <v>41188</v>
      </c>
      <c r="E161" s="593">
        <v>136371</v>
      </c>
      <c r="F161" s="593">
        <v>49716</v>
      </c>
      <c r="G161" s="593">
        <v>15858</v>
      </c>
      <c r="H161" s="593">
        <v>46411</v>
      </c>
      <c r="I161" s="593">
        <v>6468</v>
      </c>
      <c r="J161" s="593">
        <v>140403</v>
      </c>
      <c r="K161" s="591">
        <f t="shared" si="2"/>
        <v>3606768</v>
      </c>
    </row>
    <row r="162" spans="1:11" ht="25.5" x14ac:dyDescent="0.25">
      <c r="A162" s="592" t="s">
        <v>935</v>
      </c>
      <c r="B162" s="593">
        <v>3405045</v>
      </c>
      <c r="C162" s="593">
        <v>880632</v>
      </c>
      <c r="D162" s="593">
        <v>52897</v>
      </c>
      <c r="E162" s="593">
        <v>183960</v>
      </c>
      <c r="F162" s="593">
        <v>126044</v>
      </c>
      <c r="G162" s="593">
        <v>21695</v>
      </c>
      <c r="H162" s="593">
        <v>82449</v>
      </c>
      <c r="I162" s="593">
        <v>7380</v>
      </c>
      <c r="J162" s="593">
        <v>90357</v>
      </c>
      <c r="K162" s="591">
        <f t="shared" si="2"/>
        <v>4850459</v>
      </c>
    </row>
    <row r="163" spans="1:11" ht="25.5" x14ac:dyDescent="0.25">
      <c r="A163" s="592" t="s">
        <v>936</v>
      </c>
      <c r="B163" s="593">
        <v>1718503</v>
      </c>
      <c r="C163" s="593">
        <v>735769</v>
      </c>
      <c r="D163" s="593">
        <v>26140</v>
      </c>
      <c r="E163" s="593">
        <v>90515</v>
      </c>
      <c r="F163" s="593">
        <v>29317</v>
      </c>
      <c r="G163" s="593">
        <v>9802</v>
      </c>
      <c r="H163" s="593">
        <v>24452</v>
      </c>
      <c r="I163" s="593">
        <v>4068</v>
      </c>
      <c r="J163" s="593">
        <v>30914</v>
      </c>
      <c r="K163" s="591">
        <f t="shared" si="2"/>
        <v>2669480</v>
      </c>
    </row>
    <row r="164" spans="1:11" ht="25.5" x14ac:dyDescent="0.25">
      <c r="A164" s="592" t="s">
        <v>937</v>
      </c>
      <c r="B164" s="593">
        <v>2107672</v>
      </c>
      <c r="C164" s="593">
        <v>997446</v>
      </c>
      <c r="D164" s="593">
        <v>34916</v>
      </c>
      <c r="E164" s="593">
        <v>117165</v>
      </c>
      <c r="F164" s="593">
        <v>59273</v>
      </c>
      <c r="G164" s="593">
        <v>12633</v>
      </c>
      <c r="H164" s="593">
        <v>40337</v>
      </c>
      <c r="I164" s="593">
        <v>5256</v>
      </c>
      <c r="J164" s="593">
        <v>3772</v>
      </c>
      <c r="K164" s="591">
        <f t="shared" si="2"/>
        <v>3378470</v>
      </c>
    </row>
    <row r="165" spans="1:11" ht="25.5" x14ac:dyDescent="0.25">
      <c r="A165" s="592" t="s">
        <v>938</v>
      </c>
      <c r="B165" s="593">
        <v>1606016</v>
      </c>
      <c r="C165" s="593">
        <v>512472</v>
      </c>
      <c r="D165" s="593">
        <v>25910</v>
      </c>
      <c r="E165" s="593">
        <v>87746</v>
      </c>
      <c r="F165" s="593">
        <v>47269</v>
      </c>
      <c r="G165" s="593">
        <v>9382</v>
      </c>
      <c r="H165" s="593">
        <v>29381</v>
      </c>
      <c r="I165" s="593">
        <v>3924</v>
      </c>
      <c r="J165" s="593">
        <v>63815</v>
      </c>
      <c r="K165" s="591">
        <f t="shared" si="2"/>
        <v>2385915</v>
      </c>
    </row>
    <row r="166" spans="1:11" ht="25.5" x14ac:dyDescent="0.25">
      <c r="A166" s="592" t="s">
        <v>939</v>
      </c>
      <c r="B166" s="593">
        <v>1464564</v>
      </c>
      <c r="C166" s="593">
        <v>1088292</v>
      </c>
      <c r="D166" s="593">
        <v>24343</v>
      </c>
      <c r="E166" s="593">
        <v>81002</v>
      </c>
      <c r="F166" s="593">
        <v>36023</v>
      </c>
      <c r="G166" s="593">
        <v>8252</v>
      </c>
      <c r="H166" s="593">
        <v>22586</v>
      </c>
      <c r="I166" s="593">
        <v>3864</v>
      </c>
      <c r="J166" s="593">
        <v>33144</v>
      </c>
      <c r="K166" s="591">
        <f t="shared" si="2"/>
        <v>2762070</v>
      </c>
    </row>
    <row r="167" spans="1:11" ht="25.5" x14ac:dyDescent="0.25">
      <c r="A167" s="592" t="s">
        <v>940</v>
      </c>
      <c r="B167" s="593">
        <v>2140483</v>
      </c>
      <c r="C167" s="593">
        <v>598032</v>
      </c>
      <c r="D167" s="593">
        <v>34619</v>
      </c>
      <c r="E167" s="593">
        <v>117231</v>
      </c>
      <c r="F167" s="593">
        <v>63227</v>
      </c>
      <c r="G167" s="593">
        <v>12771</v>
      </c>
      <c r="H167" s="593">
        <v>41755</v>
      </c>
      <c r="I167" s="593">
        <v>5280</v>
      </c>
      <c r="J167" s="593">
        <v>64726</v>
      </c>
      <c r="K167" s="591">
        <f t="shared" si="2"/>
        <v>3078124</v>
      </c>
    </row>
    <row r="168" spans="1:11" ht="25.5" x14ac:dyDescent="0.25">
      <c r="A168" s="592" t="s">
        <v>941</v>
      </c>
      <c r="B168" s="593">
        <v>1563150</v>
      </c>
      <c r="C168" s="593">
        <v>962728</v>
      </c>
      <c r="D168" s="593">
        <v>25645</v>
      </c>
      <c r="E168" s="593">
        <v>85985</v>
      </c>
      <c r="F168" s="593">
        <v>35292</v>
      </c>
      <c r="G168" s="593">
        <v>8892</v>
      </c>
      <c r="H168" s="593">
        <v>24224</v>
      </c>
      <c r="I168" s="593">
        <v>3960</v>
      </c>
      <c r="J168" s="593">
        <v>0</v>
      </c>
      <c r="K168" s="591">
        <f t="shared" si="2"/>
        <v>2709876</v>
      </c>
    </row>
    <row r="169" spans="1:11" ht="25.5" x14ac:dyDescent="0.25">
      <c r="A169" s="592" t="s">
        <v>942</v>
      </c>
      <c r="B169" s="593">
        <v>6891595</v>
      </c>
      <c r="C169" s="593">
        <v>3294909</v>
      </c>
      <c r="D169" s="593">
        <v>110405</v>
      </c>
      <c r="E169" s="593">
        <v>381846</v>
      </c>
      <c r="F169" s="593">
        <v>227932</v>
      </c>
      <c r="G169" s="593">
        <v>46955</v>
      </c>
      <c r="H169" s="593">
        <v>183012</v>
      </c>
      <c r="I169" s="593">
        <v>14472</v>
      </c>
      <c r="J169" s="593">
        <v>0</v>
      </c>
      <c r="K169" s="591">
        <f t="shared" si="2"/>
        <v>11151126</v>
      </c>
    </row>
    <row r="170" spans="1:11" ht="25.5" x14ac:dyDescent="0.25">
      <c r="A170" s="592" t="s">
        <v>943</v>
      </c>
      <c r="B170" s="593">
        <v>1766214</v>
      </c>
      <c r="C170" s="593">
        <v>742546</v>
      </c>
      <c r="D170" s="593">
        <v>28978</v>
      </c>
      <c r="E170" s="593">
        <v>97969</v>
      </c>
      <c r="F170" s="593">
        <v>48969</v>
      </c>
      <c r="G170" s="593">
        <v>10871</v>
      </c>
      <c r="H170" s="593">
        <v>34301</v>
      </c>
      <c r="I170" s="593">
        <v>4224</v>
      </c>
      <c r="J170" s="593">
        <v>81998</v>
      </c>
      <c r="K170" s="591">
        <f t="shared" si="2"/>
        <v>2816070</v>
      </c>
    </row>
    <row r="171" spans="1:11" ht="38.25" x14ac:dyDescent="0.25">
      <c r="A171" s="592" t="s">
        <v>944</v>
      </c>
      <c r="B171" s="593">
        <v>1118933</v>
      </c>
      <c r="C171" s="593">
        <v>457680</v>
      </c>
      <c r="D171" s="593">
        <v>19166</v>
      </c>
      <c r="E171" s="593">
        <v>62739</v>
      </c>
      <c r="F171" s="593">
        <v>20123</v>
      </c>
      <c r="G171" s="593">
        <v>6073</v>
      </c>
      <c r="H171" s="593">
        <v>13623</v>
      </c>
      <c r="I171" s="593">
        <v>3132</v>
      </c>
      <c r="J171" s="593">
        <v>0</v>
      </c>
      <c r="K171" s="591">
        <f t="shared" si="2"/>
        <v>1701469</v>
      </c>
    </row>
    <row r="172" spans="1:11" ht="25.5" x14ac:dyDescent="0.25">
      <c r="A172" s="592" t="s">
        <v>945</v>
      </c>
      <c r="B172" s="593">
        <v>2976844</v>
      </c>
      <c r="C172" s="593">
        <v>1110360</v>
      </c>
      <c r="D172" s="593">
        <v>49045</v>
      </c>
      <c r="E172" s="593">
        <v>165341</v>
      </c>
      <c r="F172" s="593">
        <v>109846</v>
      </c>
      <c r="G172" s="593">
        <v>18179</v>
      </c>
      <c r="H172" s="593">
        <v>62116</v>
      </c>
      <c r="I172" s="593">
        <v>7224</v>
      </c>
      <c r="J172" s="593">
        <v>0</v>
      </c>
      <c r="K172" s="591">
        <f t="shared" si="2"/>
        <v>4498955</v>
      </c>
    </row>
    <row r="173" spans="1:11" ht="25.5" x14ac:dyDescent="0.25">
      <c r="A173" s="592" t="s">
        <v>946</v>
      </c>
      <c r="B173" s="593">
        <v>3501647</v>
      </c>
      <c r="C173" s="593">
        <v>1507324</v>
      </c>
      <c r="D173" s="593">
        <v>50093</v>
      </c>
      <c r="E173" s="593">
        <v>178433</v>
      </c>
      <c r="F173" s="593">
        <v>91522</v>
      </c>
      <c r="G173" s="593">
        <v>19574</v>
      </c>
      <c r="H173" s="593">
        <v>55242</v>
      </c>
      <c r="I173" s="593">
        <v>7452</v>
      </c>
      <c r="J173" s="593">
        <v>80157</v>
      </c>
      <c r="K173" s="591">
        <f t="shared" si="2"/>
        <v>5491444</v>
      </c>
    </row>
    <row r="174" spans="1:11" ht="25.5" x14ac:dyDescent="0.25">
      <c r="A174" s="592" t="s">
        <v>947</v>
      </c>
      <c r="B174" s="593">
        <v>11182305</v>
      </c>
      <c r="C174" s="593">
        <v>2851080</v>
      </c>
      <c r="D174" s="593">
        <v>178135</v>
      </c>
      <c r="E174" s="593">
        <v>620035</v>
      </c>
      <c r="F174" s="593">
        <v>507582</v>
      </c>
      <c r="G174" s="593">
        <v>78454</v>
      </c>
      <c r="H174" s="593">
        <v>307418</v>
      </c>
      <c r="I174" s="593">
        <v>22512</v>
      </c>
      <c r="J174" s="593">
        <v>0</v>
      </c>
      <c r="K174" s="591">
        <f t="shared" si="2"/>
        <v>15747521</v>
      </c>
    </row>
    <row r="175" spans="1:11" ht="25.5" x14ac:dyDescent="0.25">
      <c r="A175" s="592" t="s">
        <v>948</v>
      </c>
      <c r="B175" s="593">
        <v>597762</v>
      </c>
      <c r="C175" s="593">
        <v>286114</v>
      </c>
      <c r="D175" s="593">
        <v>10385</v>
      </c>
      <c r="E175" s="593">
        <v>34123</v>
      </c>
      <c r="F175" s="593">
        <v>8306</v>
      </c>
      <c r="G175" s="593">
        <v>3543</v>
      </c>
      <c r="H175" s="593">
        <v>8093</v>
      </c>
      <c r="I175" s="593">
        <v>1572</v>
      </c>
      <c r="J175" s="593">
        <v>5982</v>
      </c>
      <c r="K175" s="591">
        <f t="shared" si="2"/>
        <v>955880</v>
      </c>
    </row>
    <row r="176" spans="1:11" x14ac:dyDescent="0.25">
      <c r="A176" s="592" t="s">
        <v>949</v>
      </c>
      <c r="B176" s="593">
        <v>1419537</v>
      </c>
      <c r="C176" s="593">
        <v>668163</v>
      </c>
      <c r="D176" s="593">
        <v>22208</v>
      </c>
      <c r="E176" s="593">
        <v>75858</v>
      </c>
      <c r="F176" s="593">
        <v>30963</v>
      </c>
      <c r="G176" s="593">
        <v>8041</v>
      </c>
      <c r="H176" s="593">
        <v>21952</v>
      </c>
      <c r="I176" s="593">
        <v>3528</v>
      </c>
      <c r="J176" s="593">
        <v>83302</v>
      </c>
      <c r="K176" s="591">
        <f t="shared" si="2"/>
        <v>2333552</v>
      </c>
    </row>
    <row r="177" spans="1:11" ht="25.5" x14ac:dyDescent="0.25">
      <c r="A177" s="592" t="s">
        <v>950</v>
      </c>
      <c r="B177" s="593">
        <v>2658270</v>
      </c>
      <c r="C177" s="593">
        <v>1007544</v>
      </c>
      <c r="D177" s="593">
        <v>40314</v>
      </c>
      <c r="E177" s="593">
        <v>143441</v>
      </c>
      <c r="F177" s="593">
        <v>82943</v>
      </c>
      <c r="G177" s="593">
        <v>18558</v>
      </c>
      <c r="H177" s="593">
        <v>75380</v>
      </c>
      <c r="I177" s="593">
        <v>4992</v>
      </c>
      <c r="J177" s="593">
        <v>43940</v>
      </c>
      <c r="K177" s="591">
        <f t="shared" si="2"/>
        <v>4075382</v>
      </c>
    </row>
    <row r="178" spans="1:11" ht="38.25" x14ac:dyDescent="0.25">
      <c r="A178" s="592" t="s">
        <v>951</v>
      </c>
      <c r="B178" s="593">
        <v>1520255</v>
      </c>
      <c r="C178" s="593">
        <v>715908</v>
      </c>
      <c r="D178" s="593">
        <v>25388</v>
      </c>
      <c r="E178" s="593">
        <v>84103</v>
      </c>
      <c r="F178" s="593">
        <v>30607</v>
      </c>
      <c r="G178" s="593">
        <v>8400</v>
      </c>
      <c r="H178" s="593">
        <v>20756</v>
      </c>
      <c r="I178" s="593">
        <v>4116</v>
      </c>
      <c r="J178" s="593">
        <v>29872</v>
      </c>
      <c r="K178" s="591">
        <f t="shared" si="2"/>
        <v>2439405</v>
      </c>
    </row>
    <row r="179" spans="1:11" ht="38.25" x14ac:dyDescent="0.25">
      <c r="A179" s="592" t="s">
        <v>952</v>
      </c>
      <c r="B179" s="593">
        <v>2875975</v>
      </c>
      <c r="C179" s="593">
        <v>1389987</v>
      </c>
      <c r="D179" s="593">
        <v>46820</v>
      </c>
      <c r="E179" s="593">
        <v>158119</v>
      </c>
      <c r="F179" s="593">
        <v>59459</v>
      </c>
      <c r="G179" s="593">
        <v>17354</v>
      </c>
      <c r="H179" s="593">
        <v>47675</v>
      </c>
      <c r="I179" s="593">
        <v>7248</v>
      </c>
      <c r="J179" s="593">
        <v>6914</v>
      </c>
      <c r="K179" s="591">
        <f t="shared" si="2"/>
        <v>4609551</v>
      </c>
    </row>
    <row r="180" spans="1:11" ht="38.25" x14ac:dyDescent="0.25">
      <c r="A180" s="592" t="s">
        <v>953</v>
      </c>
      <c r="B180" s="593">
        <v>6161862</v>
      </c>
      <c r="C180" s="593">
        <v>1863436</v>
      </c>
      <c r="D180" s="593">
        <v>99750</v>
      </c>
      <c r="E180" s="593">
        <v>343790</v>
      </c>
      <c r="F180" s="593">
        <v>214094</v>
      </c>
      <c r="G180" s="593">
        <v>42893</v>
      </c>
      <c r="H180" s="593">
        <v>170100</v>
      </c>
      <c r="I180" s="593">
        <v>13284</v>
      </c>
      <c r="J180" s="593">
        <v>78460</v>
      </c>
      <c r="K180" s="591">
        <f t="shared" si="2"/>
        <v>8987669</v>
      </c>
    </row>
    <row r="181" spans="1:11" ht="38.25" x14ac:dyDescent="0.25">
      <c r="A181" s="592" t="s">
        <v>954</v>
      </c>
      <c r="B181" s="593">
        <v>3362969</v>
      </c>
      <c r="C181" s="593">
        <v>1040167</v>
      </c>
      <c r="D181" s="593">
        <v>50580</v>
      </c>
      <c r="E181" s="593">
        <v>179860</v>
      </c>
      <c r="F181" s="593">
        <v>125767</v>
      </c>
      <c r="G181" s="593">
        <v>22845</v>
      </c>
      <c r="H181" s="593">
        <v>99582</v>
      </c>
      <c r="I181" s="593">
        <v>6576</v>
      </c>
      <c r="J181" s="593">
        <v>9988</v>
      </c>
      <c r="K181" s="591">
        <f t="shared" si="2"/>
        <v>4898334</v>
      </c>
    </row>
    <row r="182" spans="1:11" ht="38.25" x14ac:dyDescent="0.25">
      <c r="A182" s="592" t="s">
        <v>955</v>
      </c>
      <c r="B182" s="593">
        <v>1684367</v>
      </c>
      <c r="C182" s="593">
        <v>841747</v>
      </c>
      <c r="D182" s="593">
        <v>28355</v>
      </c>
      <c r="E182" s="593">
        <v>94558</v>
      </c>
      <c r="F182" s="593">
        <v>30799</v>
      </c>
      <c r="G182" s="593">
        <v>10228</v>
      </c>
      <c r="H182" s="593">
        <v>26793</v>
      </c>
      <c r="I182" s="593">
        <v>4284</v>
      </c>
      <c r="J182" s="593">
        <v>66822</v>
      </c>
      <c r="K182" s="591">
        <f t="shared" si="2"/>
        <v>2787953</v>
      </c>
    </row>
    <row r="183" spans="1:11" ht="38.25" x14ac:dyDescent="0.25">
      <c r="A183" s="592" t="s">
        <v>956</v>
      </c>
      <c r="B183" s="593">
        <v>1800515</v>
      </c>
      <c r="C183" s="593">
        <v>842700</v>
      </c>
      <c r="D183" s="593">
        <v>29692</v>
      </c>
      <c r="E183" s="593">
        <v>99829</v>
      </c>
      <c r="F183" s="593">
        <v>48372</v>
      </c>
      <c r="G183" s="593">
        <v>10813</v>
      </c>
      <c r="H183" s="593">
        <v>34742</v>
      </c>
      <c r="I183" s="593">
        <v>4464</v>
      </c>
      <c r="J183" s="593">
        <v>0</v>
      </c>
      <c r="K183" s="591">
        <f t="shared" si="2"/>
        <v>2871127</v>
      </c>
    </row>
    <row r="184" spans="1:11" ht="38.25" x14ac:dyDescent="0.25">
      <c r="A184" s="592" t="s">
        <v>957</v>
      </c>
      <c r="B184" s="593">
        <v>984334</v>
      </c>
      <c r="C184" s="593">
        <v>538029</v>
      </c>
      <c r="D184" s="593">
        <v>16744</v>
      </c>
      <c r="E184" s="593">
        <v>54918</v>
      </c>
      <c r="F184" s="593">
        <v>9623</v>
      </c>
      <c r="G184" s="593">
        <v>5300</v>
      </c>
      <c r="H184" s="593">
        <v>8723</v>
      </c>
      <c r="I184" s="593">
        <v>2736</v>
      </c>
      <c r="J184" s="593">
        <v>24893</v>
      </c>
      <c r="K184" s="591">
        <f t="shared" si="2"/>
        <v>1645300</v>
      </c>
    </row>
    <row r="185" spans="1:11" ht="51" x14ac:dyDescent="0.25">
      <c r="A185" s="592" t="s">
        <v>958</v>
      </c>
      <c r="B185" s="593">
        <v>1806698</v>
      </c>
      <c r="C185" s="593">
        <v>593916</v>
      </c>
      <c r="D185" s="593">
        <v>29865</v>
      </c>
      <c r="E185" s="593">
        <v>99935</v>
      </c>
      <c r="F185" s="593">
        <v>48146</v>
      </c>
      <c r="G185" s="593">
        <v>10515</v>
      </c>
      <c r="H185" s="593">
        <v>31621</v>
      </c>
      <c r="I185" s="593">
        <v>4632</v>
      </c>
      <c r="J185" s="593">
        <v>177368</v>
      </c>
      <c r="K185" s="591">
        <f t="shared" si="2"/>
        <v>2802696</v>
      </c>
    </row>
    <row r="186" spans="1:11" ht="38.25" x14ac:dyDescent="0.25">
      <c r="A186" s="592" t="s">
        <v>959</v>
      </c>
      <c r="B186" s="593">
        <v>1536204</v>
      </c>
      <c r="C186" s="593">
        <v>825772</v>
      </c>
      <c r="D186" s="593">
        <v>25577</v>
      </c>
      <c r="E186" s="593">
        <v>85033</v>
      </c>
      <c r="F186" s="593">
        <v>33596</v>
      </c>
      <c r="G186" s="593">
        <v>8670</v>
      </c>
      <c r="H186" s="593">
        <v>22231</v>
      </c>
      <c r="I186" s="593">
        <v>4080</v>
      </c>
      <c r="J186" s="593">
        <v>136828</v>
      </c>
      <c r="K186" s="591">
        <f t="shared" si="2"/>
        <v>2677991</v>
      </c>
    </row>
    <row r="187" spans="1:11" ht="38.25" x14ac:dyDescent="0.25">
      <c r="A187" s="592" t="s">
        <v>960</v>
      </c>
      <c r="B187" s="593">
        <v>186714153</v>
      </c>
      <c r="C187" s="593">
        <v>82795445</v>
      </c>
      <c r="D187" s="593">
        <v>2606377</v>
      </c>
      <c r="E187" s="593">
        <v>9641190</v>
      </c>
      <c r="F187" s="593">
        <v>3009927</v>
      </c>
      <c r="G187" s="593">
        <v>1293991</v>
      </c>
      <c r="H187" s="593">
        <v>3999262</v>
      </c>
      <c r="I187" s="593">
        <v>308148</v>
      </c>
      <c r="J187" s="593">
        <v>22254213</v>
      </c>
      <c r="K187" s="591">
        <f t="shared" si="2"/>
        <v>312622706</v>
      </c>
    </row>
    <row r="188" spans="1:11" ht="25.5" x14ac:dyDescent="0.25">
      <c r="A188" s="592" t="s">
        <v>961</v>
      </c>
      <c r="B188" s="593">
        <v>5006129</v>
      </c>
      <c r="C188" s="593">
        <v>2554308</v>
      </c>
      <c r="D188" s="593">
        <v>79180</v>
      </c>
      <c r="E188" s="593">
        <v>275038</v>
      </c>
      <c r="F188" s="593">
        <v>183080</v>
      </c>
      <c r="G188" s="593">
        <v>33823</v>
      </c>
      <c r="H188" s="593">
        <v>137599</v>
      </c>
      <c r="I188" s="593">
        <v>10512</v>
      </c>
      <c r="J188" s="593">
        <v>0</v>
      </c>
      <c r="K188" s="591">
        <f t="shared" si="2"/>
        <v>8279669</v>
      </c>
    </row>
    <row r="189" spans="1:11" ht="25.5" x14ac:dyDescent="0.25">
      <c r="A189" s="592" t="s">
        <v>962</v>
      </c>
      <c r="B189" s="593">
        <v>1154129</v>
      </c>
      <c r="C189" s="593">
        <v>630204</v>
      </c>
      <c r="D189" s="593">
        <v>20224</v>
      </c>
      <c r="E189" s="593">
        <v>65146</v>
      </c>
      <c r="F189" s="593">
        <v>10803</v>
      </c>
      <c r="G189" s="593">
        <v>5841</v>
      </c>
      <c r="H189" s="593">
        <v>8013</v>
      </c>
      <c r="I189" s="593">
        <v>3456</v>
      </c>
      <c r="J189" s="593">
        <v>17924</v>
      </c>
      <c r="K189" s="591">
        <f t="shared" si="2"/>
        <v>1915740</v>
      </c>
    </row>
    <row r="190" spans="1:11" ht="25.5" x14ac:dyDescent="0.25">
      <c r="A190" s="592" t="s">
        <v>963</v>
      </c>
      <c r="B190" s="593">
        <v>1839849</v>
      </c>
      <c r="C190" s="593">
        <v>598104</v>
      </c>
      <c r="D190" s="593">
        <v>30005</v>
      </c>
      <c r="E190" s="593">
        <v>100340</v>
      </c>
      <c r="F190" s="593">
        <v>42095</v>
      </c>
      <c r="G190" s="593">
        <v>10150</v>
      </c>
      <c r="H190" s="593">
        <v>25898</v>
      </c>
      <c r="I190" s="593">
        <v>4908</v>
      </c>
      <c r="J190" s="593">
        <v>5833</v>
      </c>
      <c r="K190" s="591">
        <f t="shared" si="2"/>
        <v>2657182</v>
      </c>
    </row>
    <row r="191" spans="1:11" ht="25.5" x14ac:dyDescent="0.25">
      <c r="A191" s="592" t="s">
        <v>964</v>
      </c>
      <c r="B191" s="593">
        <v>5179652</v>
      </c>
      <c r="C191" s="593">
        <v>840684</v>
      </c>
      <c r="D191" s="593">
        <v>81159</v>
      </c>
      <c r="E191" s="593">
        <v>282609</v>
      </c>
      <c r="F191" s="593">
        <v>215490</v>
      </c>
      <c r="G191" s="593">
        <v>34599</v>
      </c>
      <c r="H191" s="593">
        <v>143438</v>
      </c>
      <c r="I191" s="593">
        <v>10956</v>
      </c>
      <c r="J191" s="593">
        <v>0</v>
      </c>
      <c r="K191" s="591">
        <f t="shared" si="2"/>
        <v>6788587</v>
      </c>
    </row>
    <row r="192" spans="1:11" ht="25.5" x14ac:dyDescent="0.25">
      <c r="A192" s="592" t="s">
        <v>965</v>
      </c>
      <c r="B192" s="593">
        <v>2372146</v>
      </c>
      <c r="C192" s="593">
        <v>669606</v>
      </c>
      <c r="D192" s="593">
        <v>39476</v>
      </c>
      <c r="E192" s="593">
        <v>135188</v>
      </c>
      <c r="F192" s="593">
        <v>72790</v>
      </c>
      <c r="G192" s="593">
        <v>16938</v>
      </c>
      <c r="H192" s="593">
        <v>60332</v>
      </c>
      <c r="I192" s="593">
        <v>4884</v>
      </c>
      <c r="J192" s="593">
        <v>35749</v>
      </c>
      <c r="K192" s="591">
        <f t="shared" si="2"/>
        <v>3407109</v>
      </c>
    </row>
    <row r="193" spans="1:11" ht="25.5" x14ac:dyDescent="0.25">
      <c r="A193" s="592" t="s">
        <v>966</v>
      </c>
      <c r="B193" s="593">
        <v>12568441</v>
      </c>
      <c r="C193" s="593">
        <v>5188110</v>
      </c>
      <c r="D193" s="593">
        <v>196837</v>
      </c>
      <c r="E193" s="593">
        <v>688835</v>
      </c>
      <c r="F193" s="593">
        <v>488092</v>
      </c>
      <c r="G193" s="593">
        <v>86768</v>
      </c>
      <c r="H193" s="593">
        <v>356172</v>
      </c>
      <c r="I193" s="593">
        <v>25284</v>
      </c>
      <c r="J193" s="593">
        <v>669992</v>
      </c>
      <c r="K193" s="591">
        <f t="shared" si="2"/>
        <v>20268531</v>
      </c>
    </row>
    <row r="194" spans="1:11" ht="25.5" x14ac:dyDescent="0.25">
      <c r="A194" s="592" t="s">
        <v>967</v>
      </c>
      <c r="B194" s="593">
        <v>552928</v>
      </c>
      <c r="C194" s="593">
        <v>285415</v>
      </c>
      <c r="D194" s="593">
        <v>9794</v>
      </c>
      <c r="E194" s="593">
        <v>31349</v>
      </c>
      <c r="F194" s="593">
        <v>5881</v>
      </c>
      <c r="G194" s="593">
        <v>2851</v>
      </c>
      <c r="H194" s="593">
        <v>4400</v>
      </c>
      <c r="I194" s="593">
        <v>1740</v>
      </c>
      <c r="J194" s="593">
        <v>17488</v>
      </c>
      <c r="K194" s="591">
        <f t="shared" si="2"/>
        <v>911846</v>
      </c>
    </row>
    <row r="195" spans="1:11" ht="25.5" x14ac:dyDescent="0.25">
      <c r="A195" s="592" t="s">
        <v>968</v>
      </c>
      <c r="B195" s="593">
        <v>1482199</v>
      </c>
      <c r="C195" s="593">
        <v>742111</v>
      </c>
      <c r="D195" s="593">
        <v>23931</v>
      </c>
      <c r="E195" s="593">
        <v>81032</v>
      </c>
      <c r="F195" s="593">
        <v>28038</v>
      </c>
      <c r="G195" s="593">
        <v>8999</v>
      </c>
      <c r="H195" s="593">
        <v>25841</v>
      </c>
      <c r="I195" s="593">
        <v>3780</v>
      </c>
      <c r="J195" s="593">
        <v>6866</v>
      </c>
      <c r="K195" s="591">
        <f t="shared" si="2"/>
        <v>2402797</v>
      </c>
    </row>
    <row r="196" spans="1:11" ht="25.5" x14ac:dyDescent="0.25">
      <c r="A196" s="592" t="s">
        <v>969</v>
      </c>
      <c r="B196" s="593">
        <v>2087640</v>
      </c>
      <c r="C196" s="593">
        <v>605854</v>
      </c>
      <c r="D196" s="593">
        <v>34725</v>
      </c>
      <c r="E196" s="593">
        <v>119334</v>
      </c>
      <c r="F196" s="593">
        <v>55498</v>
      </c>
      <c r="G196" s="593">
        <v>15365</v>
      </c>
      <c r="H196" s="593">
        <v>56091</v>
      </c>
      <c r="I196" s="593">
        <v>4212</v>
      </c>
      <c r="J196" s="593">
        <v>110828</v>
      </c>
      <c r="K196" s="591">
        <f t="shared" si="2"/>
        <v>3089547</v>
      </c>
    </row>
    <row r="197" spans="1:11" ht="25.5" x14ac:dyDescent="0.25">
      <c r="A197" s="592" t="s">
        <v>970</v>
      </c>
      <c r="B197" s="593">
        <v>1983521</v>
      </c>
      <c r="C197" s="593">
        <v>909594</v>
      </c>
      <c r="D197" s="593">
        <v>29733</v>
      </c>
      <c r="E197" s="593">
        <v>103543</v>
      </c>
      <c r="F197" s="593">
        <v>28366</v>
      </c>
      <c r="G197" s="593">
        <v>11950</v>
      </c>
      <c r="H197" s="593">
        <v>29310</v>
      </c>
      <c r="I197" s="593">
        <v>5040</v>
      </c>
      <c r="J197" s="593">
        <v>48188</v>
      </c>
      <c r="K197" s="591">
        <f t="shared" ref="K197:K260" si="3">SUM(B197:J197)</f>
        <v>3149245</v>
      </c>
    </row>
    <row r="198" spans="1:11" x14ac:dyDescent="0.25">
      <c r="A198" s="592" t="s">
        <v>971</v>
      </c>
      <c r="B198" s="593">
        <v>1883026</v>
      </c>
      <c r="C198" s="593">
        <v>782256</v>
      </c>
      <c r="D198" s="593">
        <v>30201</v>
      </c>
      <c r="E198" s="593">
        <v>100641</v>
      </c>
      <c r="F198" s="593">
        <v>24212</v>
      </c>
      <c r="G198" s="593">
        <v>9978</v>
      </c>
      <c r="H198" s="593">
        <v>17810</v>
      </c>
      <c r="I198" s="593">
        <v>5640</v>
      </c>
      <c r="J198" s="593">
        <v>0</v>
      </c>
      <c r="K198" s="591">
        <f t="shared" si="3"/>
        <v>2853764</v>
      </c>
    </row>
    <row r="199" spans="1:11" ht="38.25" x14ac:dyDescent="0.25">
      <c r="A199" s="592" t="s">
        <v>972</v>
      </c>
      <c r="B199" s="593">
        <v>868405</v>
      </c>
      <c r="C199" s="593">
        <v>472994</v>
      </c>
      <c r="D199" s="593">
        <v>15265</v>
      </c>
      <c r="E199" s="593">
        <v>49266</v>
      </c>
      <c r="F199" s="593">
        <v>7990</v>
      </c>
      <c r="G199" s="593">
        <v>4549</v>
      </c>
      <c r="H199" s="593">
        <v>6904</v>
      </c>
      <c r="I199" s="593">
        <v>2544</v>
      </c>
      <c r="J199" s="593">
        <v>41888</v>
      </c>
      <c r="K199" s="591">
        <f t="shared" si="3"/>
        <v>1469805</v>
      </c>
    </row>
    <row r="200" spans="1:11" ht="25.5" x14ac:dyDescent="0.25">
      <c r="A200" s="592" t="s">
        <v>973</v>
      </c>
      <c r="B200" s="593">
        <v>3479855</v>
      </c>
      <c r="C200" s="593">
        <v>1678350</v>
      </c>
      <c r="D200" s="593">
        <v>53798</v>
      </c>
      <c r="E200" s="593">
        <v>187245</v>
      </c>
      <c r="F200" s="593">
        <v>69206</v>
      </c>
      <c r="G200" s="593">
        <v>22278</v>
      </c>
      <c r="H200" s="593">
        <v>65439</v>
      </c>
      <c r="I200" s="593">
        <v>7752</v>
      </c>
      <c r="J200" s="593">
        <v>180589</v>
      </c>
      <c r="K200" s="591">
        <f t="shared" si="3"/>
        <v>5744512</v>
      </c>
    </row>
    <row r="201" spans="1:11" ht="25.5" x14ac:dyDescent="0.25">
      <c r="A201" s="592" t="s">
        <v>974</v>
      </c>
      <c r="B201" s="593">
        <v>16766886</v>
      </c>
      <c r="C201" s="593">
        <v>9924409</v>
      </c>
      <c r="D201" s="593">
        <v>256516</v>
      </c>
      <c r="E201" s="593">
        <v>908694</v>
      </c>
      <c r="F201" s="593">
        <v>675324</v>
      </c>
      <c r="G201" s="593">
        <v>116329</v>
      </c>
      <c r="H201" s="593">
        <v>479247</v>
      </c>
      <c r="I201" s="593">
        <v>31800</v>
      </c>
      <c r="J201" s="593">
        <v>1773703</v>
      </c>
      <c r="K201" s="591">
        <f t="shared" si="3"/>
        <v>30932908</v>
      </c>
    </row>
    <row r="202" spans="1:11" ht="25.5" x14ac:dyDescent="0.25">
      <c r="A202" s="592" t="s">
        <v>975</v>
      </c>
      <c r="B202" s="593">
        <v>1074644</v>
      </c>
      <c r="C202" s="593">
        <v>510456</v>
      </c>
      <c r="D202" s="593">
        <v>18539</v>
      </c>
      <c r="E202" s="593">
        <v>60029</v>
      </c>
      <c r="F202" s="593">
        <v>11173</v>
      </c>
      <c r="G202" s="593">
        <v>5382</v>
      </c>
      <c r="H202" s="593">
        <v>7264</v>
      </c>
      <c r="I202" s="593">
        <v>3168</v>
      </c>
      <c r="J202" s="593">
        <v>0</v>
      </c>
      <c r="K202" s="591">
        <f t="shared" si="3"/>
        <v>1690655</v>
      </c>
    </row>
    <row r="203" spans="1:11" ht="25.5" x14ac:dyDescent="0.25">
      <c r="A203" s="592" t="s">
        <v>976</v>
      </c>
      <c r="B203" s="593">
        <v>2693702</v>
      </c>
      <c r="C203" s="593">
        <v>691944</v>
      </c>
      <c r="D203" s="593">
        <v>43751</v>
      </c>
      <c r="E203" s="593">
        <v>148012</v>
      </c>
      <c r="F203" s="593">
        <v>82043</v>
      </c>
      <c r="G203" s="593">
        <v>16167</v>
      </c>
      <c r="H203" s="593">
        <v>53687</v>
      </c>
      <c r="I203" s="593">
        <v>6612</v>
      </c>
      <c r="J203" s="593">
        <v>0</v>
      </c>
      <c r="K203" s="591">
        <f t="shared" si="3"/>
        <v>3735918</v>
      </c>
    </row>
    <row r="204" spans="1:11" ht="25.5" x14ac:dyDescent="0.25">
      <c r="A204" s="592" t="s">
        <v>977</v>
      </c>
      <c r="B204" s="593">
        <v>1553698</v>
      </c>
      <c r="C204" s="593">
        <v>455724</v>
      </c>
      <c r="D204" s="593">
        <v>25886</v>
      </c>
      <c r="E204" s="593">
        <v>86313</v>
      </c>
      <c r="F204" s="593">
        <v>41159</v>
      </c>
      <c r="G204" s="593">
        <v>8997</v>
      </c>
      <c r="H204" s="593">
        <v>26938</v>
      </c>
      <c r="I204" s="593">
        <v>4020</v>
      </c>
      <c r="J204" s="593">
        <v>48818</v>
      </c>
      <c r="K204" s="591">
        <f t="shared" si="3"/>
        <v>2251553</v>
      </c>
    </row>
    <row r="205" spans="1:11" ht="25.5" x14ac:dyDescent="0.25">
      <c r="A205" s="592" t="s">
        <v>978</v>
      </c>
      <c r="B205" s="593">
        <v>3105190</v>
      </c>
      <c r="C205" s="593">
        <v>1120762</v>
      </c>
      <c r="D205" s="593">
        <v>48824</v>
      </c>
      <c r="E205" s="593">
        <v>168394</v>
      </c>
      <c r="F205" s="593">
        <v>101285</v>
      </c>
      <c r="G205" s="593">
        <v>19319</v>
      </c>
      <c r="H205" s="593">
        <v>68605</v>
      </c>
      <c r="I205" s="593">
        <v>6984</v>
      </c>
      <c r="J205" s="593">
        <v>113062</v>
      </c>
      <c r="K205" s="591">
        <f t="shared" si="3"/>
        <v>4752425</v>
      </c>
    </row>
    <row r="206" spans="1:11" ht="25.5" x14ac:dyDescent="0.25">
      <c r="A206" s="592" t="s">
        <v>979</v>
      </c>
      <c r="B206" s="593">
        <v>2581643</v>
      </c>
      <c r="C206" s="593">
        <v>756108</v>
      </c>
      <c r="D206" s="593">
        <v>42668</v>
      </c>
      <c r="E206" s="593">
        <v>143257</v>
      </c>
      <c r="F206" s="593">
        <v>79894</v>
      </c>
      <c r="G206" s="593">
        <v>15501</v>
      </c>
      <c r="H206" s="593">
        <v>51153</v>
      </c>
      <c r="I206" s="593">
        <v>6468</v>
      </c>
      <c r="J206" s="593">
        <v>0</v>
      </c>
      <c r="K206" s="591">
        <f t="shared" si="3"/>
        <v>3676692</v>
      </c>
    </row>
    <row r="207" spans="1:11" ht="25.5" x14ac:dyDescent="0.25">
      <c r="A207" s="592" t="s">
        <v>980</v>
      </c>
      <c r="B207" s="593">
        <v>1126229</v>
      </c>
      <c r="C207" s="593">
        <v>457596</v>
      </c>
      <c r="D207" s="593">
        <v>18973</v>
      </c>
      <c r="E207" s="593">
        <v>64432</v>
      </c>
      <c r="F207" s="593">
        <v>12886</v>
      </c>
      <c r="G207" s="593">
        <v>7792</v>
      </c>
      <c r="H207" s="593">
        <v>20339</v>
      </c>
      <c r="I207" s="593">
        <v>2376</v>
      </c>
      <c r="J207" s="593">
        <v>0</v>
      </c>
      <c r="K207" s="591">
        <f t="shared" si="3"/>
        <v>1710623</v>
      </c>
    </row>
    <row r="208" spans="1:11" x14ac:dyDescent="0.25">
      <c r="A208" s="592" t="s">
        <v>981</v>
      </c>
      <c r="B208" s="593">
        <v>9850364</v>
      </c>
      <c r="C208" s="593">
        <v>4430395</v>
      </c>
      <c r="D208" s="593">
        <v>154448</v>
      </c>
      <c r="E208" s="593">
        <v>539232</v>
      </c>
      <c r="F208" s="593">
        <v>383709</v>
      </c>
      <c r="G208" s="593">
        <v>64209</v>
      </c>
      <c r="H208" s="593">
        <v>250613</v>
      </c>
      <c r="I208" s="593">
        <v>21528</v>
      </c>
      <c r="J208" s="593">
        <v>187525</v>
      </c>
      <c r="K208" s="591">
        <f t="shared" si="3"/>
        <v>15882023</v>
      </c>
    </row>
    <row r="209" spans="1:11" ht="25.5" x14ac:dyDescent="0.25">
      <c r="A209" s="592" t="s">
        <v>982</v>
      </c>
      <c r="B209" s="593">
        <v>1689540</v>
      </c>
      <c r="C209" s="593">
        <v>776881</v>
      </c>
      <c r="D209" s="593">
        <v>27769</v>
      </c>
      <c r="E209" s="593">
        <v>93495</v>
      </c>
      <c r="F209" s="593">
        <v>50690</v>
      </c>
      <c r="G209" s="593">
        <v>10401</v>
      </c>
      <c r="H209" s="593">
        <v>35735</v>
      </c>
      <c r="I209" s="593">
        <v>4320</v>
      </c>
      <c r="J209" s="593">
        <v>9964</v>
      </c>
      <c r="K209" s="591">
        <f t="shared" si="3"/>
        <v>2698795</v>
      </c>
    </row>
    <row r="210" spans="1:11" ht="25.5" x14ac:dyDescent="0.25">
      <c r="A210" s="592" t="s">
        <v>983</v>
      </c>
      <c r="B210" s="593">
        <v>10631673</v>
      </c>
      <c r="C210" s="593">
        <v>2374500</v>
      </c>
      <c r="D210" s="593">
        <v>164819</v>
      </c>
      <c r="E210" s="593">
        <v>576973</v>
      </c>
      <c r="F210" s="593">
        <v>428113</v>
      </c>
      <c r="G210" s="593">
        <v>71761</v>
      </c>
      <c r="H210" s="593">
        <v>293206</v>
      </c>
      <c r="I210" s="593">
        <v>22320</v>
      </c>
      <c r="J210" s="593">
        <v>0</v>
      </c>
      <c r="K210" s="591">
        <f t="shared" si="3"/>
        <v>14563365</v>
      </c>
    </row>
    <row r="211" spans="1:11" ht="38.25" x14ac:dyDescent="0.25">
      <c r="A211" s="592" t="s">
        <v>984</v>
      </c>
      <c r="B211" s="593">
        <v>4795762</v>
      </c>
      <c r="C211" s="593">
        <v>1531238</v>
      </c>
      <c r="D211" s="593">
        <v>76940</v>
      </c>
      <c r="E211" s="593">
        <v>262251</v>
      </c>
      <c r="F211" s="593">
        <v>155529</v>
      </c>
      <c r="G211" s="593">
        <v>29350</v>
      </c>
      <c r="H211" s="593">
        <v>101753</v>
      </c>
      <c r="I211" s="593">
        <v>11436</v>
      </c>
      <c r="J211" s="593">
        <v>0</v>
      </c>
      <c r="K211" s="591">
        <f t="shared" si="3"/>
        <v>6964259</v>
      </c>
    </row>
    <row r="212" spans="1:11" ht="38.25" x14ac:dyDescent="0.25">
      <c r="A212" s="592" t="s">
        <v>985</v>
      </c>
      <c r="B212" s="593">
        <v>1445389</v>
      </c>
      <c r="C212" s="593">
        <v>772106</v>
      </c>
      <c r="D212" s="593">
        <v>24914</v>
      </c>
      <c r="E212" s="593">
        <v>81318</v>
      </c>
      <c r="F212" s="593">
        <v>13982</v>
      </c>
      <c r="G212" s="593">
        <v>7834</v>
      </c>
      <c r="H212" s="593">
        <v>12578</v>
      </c>
      <c r="I212" s="593">
        <v>4080</v>
      </c>
      <c r="J212" s="593">
        <v>37752</v>
      </c>
      <c r="K212" s="591">
        <f t="shared" si="3"/>
        <v>2399953</v>
      </c>
    </row>
    <row r="213" spans="1:11" x14ac:dyDescent="0.25">
      <c r="A213" s="592" t="s">
        <v>986</v>
      </c>
      <c r="B213" s="593">
        <v>4593660</v>
      </c>
      <c r="C213" s="593">
        <v>742572</v>
      </c>
      <c r="D213" s="593">
        <v>74413</v>
      </c>
      <c r="E213" s="593">
        <v>256625</v>
      </c>
      <c r="F213" s="593">
        <v>124277</v>
      </c>
      <c r="G213" s="593">
        <v>31700</v>
      </c>
      <c r="H213" s="593">
        <v>109446</v>
      </c>
      <c r="I213" s="593">
        <v>9552</v>
      </c>
      <c r="J213" s="593">
        <v>0</v>
      </c>
      <c r="K213" s="591">
        <f t="shared" si="3"/>
        <v>5942245</v>
      </c>
    </row>
    <row r="214" spans="1:11" ht="25.5" x14ac:dyDescent="0.25">
      <c r="A214" s="592" t="s">
        <v>987</v>
      </c>
      <c r="B214" s="593">
        <v>2330471</v>
      </c>
      <c r="C214" s="593">
        <v>804984</v>
      </c>
      <c r="D214" s="593">
        <v>37334</v>
      </c>
      <c r="E214" s="593">
        <v>127262</v>
      </c>
      <c r="F214" s="593">
        <v>80183</v>
      </c>
      <c r="G214" s="593">
        <v>14114</v>
      </c>
      <c r="H214" s="593">
        <v>49044</v>
      </c>
      <c r="I214" s="593">
        <v>5532</v>
      </c>
      <c r="J214" s="593">
        <v>48130</v>
      </c>
      <c r="K214" s="591">
        <f t="shared" si="3"/>
        <v>3497054</v>
      </c>
    </row>
    <row r="215" spans="1:11" ht="25.5" x14ac:dyDescent="0.25">
      <c r="A215" s="592" t="s">
        <v>988</v>
      </c>
      <c r="B215" s="593">
        <v>2374378</v>
      </c>
      <c r="C215" s="593">
        <v>652236</v>
      </c>
      <c r="D215" s="593">
        <v>39569</v>
      </c>
      <c r="E215" s="593">
        <v>132188</v>
      </c>
      <c r="F215" s="593">
        <v>72883</v>
      </c>
      <c r="G215" s="593">
        <v>14029</v>
      </c>
      <c r="H215" s="593">
        <v>44644</v>
      </c>
      <c r="I215" s="593">
        <v>6060</v>
      </c>
      <c r="J215" s="593">
        <v>0</v>
      </c>
      <c r="K215" s="591">
        <f t="shared" si="3"/>
        <v>3335987</v>
      </c>
    </row>
    <row r="216" spans="1:11" ht="25.5" x14ac:dyDescent="0.25">
      <c r="A216" s="592" t="s">
        <v>989</v>
      </c>
      <c r="B216" s="593">
        <v>3049762</v>
      </c>
      <c r="C216" s="593">
        <v>1070844</v>
      </c>
      <c r="D216" s="593">
        <v>45082</v>
      </c>
      <c r="E216" s="593">
        <v>158841</v>
      </c>
      <c r="F216" s="593">
        <v>92982</v>
      </c>
      <c r="G216" s="593">
        <v>17930</v>
      </c>
      <c r="H216" s="593">
        <v>60319</v>
      </c>
      <c r="I216" s="593">
        <v>6672</v>
      </c>
      <c r="J216" s="593">
        <v>171005</v>
      </c>
      <c r="K216" s="591">
        <f t="shared" si="3"/>
        <v>4673437</v>
      </c>
    </row>
    <row r="217" spans="1:11" ht="25.5" x14ac:dyDescent="0.25">
      <c r="A217" s="592" t="s">
        <v>990</v>
      </c>
      <c r="B217" s="593">
        <v>1946480</v>
      </c>
      <c r="C217" s="593">
        <v>707108</v>
      </c>
      <c r="D217" s="593">
        <v>31922</v>
      </c>
      <c r="E217" s="593">
        <v>107054</v>
      </c>
      <c r="F217" s="593">
        <v>46298</v>
      </c>
      <c r="G217" s="593">
        <v>11303</v>
      </c>
      <c r="H217" s="593">
        <v>31391</v>
      </c>
      <c r="I217" s="593">
        <v>5052</v>
      </c>
      <c r="J217" s="593">
        <v>3648</v>
      </c>
      <c r="K217" s="591">
        <f t="shared" si="3"/>
        <v>2890256</v>
      </c>
    </row>
    <row r="218" spans="1:11" ht="25.5" x14ac:dyDescent="0.25">
      <c r="A218" s="592" t="s">
        <v>991</v>
      </c>
      <c r="B218" s="593">
        <v>1021501</v>
      </c>
      <c r="C218" s="593">
        <v>615729</v>
      </c>
      <c r="D218" s="593">
        <v>15798</v>
      </c>
      <c r="E218" s="593">
        <v>54199</v>
      </c>
      <c r="F218" s="593">
        <v>17019</v>
      </c>
      <c r="G218" s="593">
        <v>5956</v>
      </c>
      <c r="H218" s="593">
        <v>15320</v>
      </c>
      <c r="I218" s="593">
        <v>2616</v>
      </c>
      <c r="J218" s="593">
        <v>3271</v>
      </c>
      <c r="K218" s="591">
        <f t="shared" si="3"/>
        <v>1751409</v>
      </c>
    </row>
    <row r="219" spans="1:11" x14ac:dyDescent="0.25">
      <c r="A219" s="592" t="s">
        <v>992</v>
      </c>
      <c r="B219" s="593">
        <v>1539633</v>
      </c>
      <c r="C219" s="593">
        <v>844237</v>
      </c>
      <c r="D219" s="593">
        <v>25599</v>
      </c>
      <c r="E219" s="593">
        <v>84928</v>
      </c>
      <c r="F219" s="593">
        <v>25688</v>
      </c>
      <c r="G219" s="593">
        <v>8419</v>
      </c>
      <c r="H219" s="593">
        <v>18911</v>
      </c>
      <c r="I219" s="593">
        <v>4116</v>
      </c>
      <c r="J219" s="593">
        <v>28312</v>
      </c>
      <c r="K219" s="591">
        <f t="shared" si="3"/>
        <v>2579843</v>
      </c>
    </row>
    <row r="220" spans="1:11" ht="25.5" x14ac:dyDescent="0.25">
      <c r="A220" s="592" t="s">
        <v>993</v>
      </c>
      <c r="B220" s="593">
        <v>2822070</v>
      </c>
      <c r="C220" s="593">
        <v>708288</v>
      </c>
      <c r="D220" s="593">
        <v>45197</v>
      </c>
      <c r="E220" s="593">
        <v>153176</v>
      </c>
      <c r="F220" s="593">
        <v>80405</v>
      </c>
      <c r="G220" s="593">
        <v>16646</v>
      </c>
      <c r="H220" s="593">
        <v>50259</v>
      </c>
      <c r="I220" s="593">
        <v>7224</v>
      </c>
      <c r="J220" s="593">
        <v>0</v>
      </c>
      <c r="K220" s="591">
        <f t="shared" si="3"/>
        <v>3883265</v>
      </c>
    </row>
    <row r="221" spans="1:11" x14ac:dyDescent="0.25">
      <c r="A221" s="592" t="s">
        <v>994</v>
      </c>
      <c r="B221" s="593">
        <v>1107897</v>
      </c>
      <c r="C221" s="593">
        <v>620545</v>
      </c>
      <c r="D221" s="593">
        <v>19188</v>
      </c>
      <c r="E221" s="593">
        <v>62063</v>
      </c>
      <c r="F221" s="593">
        <v>11952</v>
      </c>
      <c r="G221" s="593">
        <v>5578</v>
      </c>
      <c r="H221" s="593">
        <v>7940</v>
      </c>
      <c r="I221" s="593">
        <v>3288</v>
      </c>
      <c r="J221" s="593">
        <v>10043</v>
      </c>
      <c r="K221" s="591">
        <f t="shared" si="3"/>
        <v>1848494</v>
      </c>
    </row>
    <row r="222" spans="1:11" ht="25.5" x14ac:dyDescent="0.25">
      <c r="A222" s="592" t="s">
        <v>995</v>
      </c>
      <c r="B222" s="593">
        <v>2338169</v>
      </c>
      <c r="C222" s="593">
        <v>1158637</v>
      </c>
      <c r="D222" s="593">
        <v>39182</v>
      </c>
      <c r="E222" s="593">
        <v>130442</v>
      </c>
      <c r="F222" s="593">
        <v>58569</v>
      </c>
      <c r="G222" s="593">
        <v>13775</v>
      </c>
      <c r="H222" s="593">
        <v>40334</v>
      </c>
      <c r="I222" s="593">
        <v>6120</v>
      </c>
      <c r="J222" s="593">
        <v>210268</v>
      </c>
      <c r="K222" s="591">
        <f t="shared" si="3"/>
        <v>3995496</v>
      </c>
    </row>
    <row r="223" spans="1:11" ht="25.5" x14ac:dyDescent="0.25">
      <c r="A223" s="592" t="s">
        <v>996</v>
      </c>
      <c r="B223" s="593">
        <v>2516656</v>
      </c>
      <c r="C223" s="593">
        <v>1271644</v>
      </c>
      <c r="D223" s="593">
        <v>41079</v>
      </c>
      <c r="E223" s="593">
        <v>139252</v>
      </c>
      <c r="F223" s="593">
        <v>56812</v>
      </c>
      <c r="G223" s="593">
        <v>15734</v>
      </c>
      <c r="H223" s="593">
        <v>47164</v>
      </c>
      <c r="I223" s="593">
        <v>6072</v>
      </c>
      <c r="J223" s="593">
        <v>2035</v>
      </c>
      <c r="K223" s="591">
        <f t="shared" si="3"/>
        <v>4096448</v>
      </c>
    </row>
    <row r="224" spans="1:11" ht="25.5" x14ac:dyDescent="0.25">
      <c r="A224" s="592" t="s">
        <v>997</v>
      </c>
      <c r="B224" s="593">
        <v>1271609</v>
      </c>
      <c r="C224" s="593">
        <v>837328</v>
      </c>
      <c r="D224" s="593">
        <v>20923</v>
      </c>
      <c r="E224" s="593">
        <v>70247</v>
      </c>
      <c r="F224" s="593">
        <v>30715</v>
      </c>
      <c r="G224" s="593">
        <v>7452</v>
      </c>
      <c r="H224" s="593">
        <v>22250</v>
      </c>
      <c r="I224" s="593">
        <v>3192</v>
      </c>
      <c r="J224" s="593">
        <v>33686</v>
      </c>
      <c r="K224" s="591">
        <f t="shared" si="3"/>
        <v>2297402</v>
      </c>
    </row>
    <row r="225" spans="1:11" x14ac:dyDescent="0.25">
      <c r="A225" s="592" t="s">
        <v>998</v>
      </c>
      <c r="B225" s="593">
        <v>1431638</v>
      </c>
      <c r="C225" s="593">
        <v>659626</v>
      </c>
      <c r="D225" s="593">
        <v>23563</v>
      </c>
      <c r="E225" s="593">
        <v>78792</v>
      </c>
      <c r="F225" s="593">
        <v>28852</v>
      </c>
      <c r="G225" s="593">
        <v>8124</v>
      </c>
      <c r="H225" s="593">
        <v>21488</v>
      </c>
      <c r="I225" s="593">
        <v>3708</v>
      </c>
      <c r="J225" s="593">
        <v>68182</v>
      </c>
      <c r="K225" s="591">
        <f t="shared" si="3"/>
        <v>2323973</v>
      </c>
    </row>
    <row r="226" spans="1:11" ht="25.5" x14ac:dyDescent="0.25">
      <c r="A226" s="592" t="s">
        <v>999</v>
      </c>
      <c r="B226" s="593">
        <v>998953</v>
      </c>
      <c r="C226" s="593">
        <v>879822</v>
      </c>
      <c r="D226" s="593">
        <v>17197</v>
      </c>
      <c r="E226" s="593">
        <v>55902</v>
      </c>
      <c r="F226" s="593">
        <v>8231</v>
      </c>
      <c r="G226" s="593">
        <v>5141</v>
      </c>
      <c r="H226" s="593">
        <v>7404</v>
      </c>
      <c r="I226" s="593">
        <v>2892</v>
      </c>
      <c r="J226" s="593">
        <v>42399</v>
      </c>
      <c r="K226" s="591">
        <f t="shared" si="3"/>
        <v>2017941</v>
      </c>
    </row>
    <row r="227" spans="1:11" ht="25.5" x14ac:dyDescent="0.25">
      <c r="A227" s="592" t="s">
        <v>1000</v>
      </c>
      <c r="B227" s="593">
        <v>826083</v>
      </c>
      <c r="C227" s="593">
        <v>456636</v>
      </c>
      <c r="D227" s="593">
        <v>14196</v>
      </c>
      <c r="E227" s="593">
        <v>46685</v>
      </c>
      <c r="F227" s="593">
        <v>12467</v>
      </c>
      <c r="G227" s="593">
        <v>4726</v>
      </c>
      <c r="H227" s="593">
        <v>10947</v>
      </c>
      <c r="I227" s="593">
        <v>2208</v>
      </c>
      <c r="J227" s="593">
        <v>0</v>
      </c>
      <c r="K227" s="591">
        <f t="shared" si="3"/>
        <v>1373948</v>
      </c>
    </row>
    <row r="228" spans="1:11" x14ac:dyDescent="0.25">
      <c r="A228" s="592" t="s">
        <v>1001</v>
      </c>
      <c r="B228" s="593">
        <v>3657154</v>
      </c>
      <c r="C228" s="593">
        <v>747000</v>
      </c>
      <c r="D228" s="593">
        <v>58440</v>
      </c>
      <c r="E228" s="593">
        <v>199972</v>
      </c>
      <c r="F228" s="593">
        <v>136668</v>
      </c>
      <c r="G228" s="593">
        <v>22776</v>
      </c>
      <c r="H228" s="593">
        <v>84783</v>
      </c>
      <c r="I228" s="593">
        <v>8532</v>
      </c>
      <c r="J228" s="593">
        <v>0</v>
      </c>
      <c r="K228" s="591">
        <f t="shared" si="3"/>
        <v>4915325</v>
      </c>
    </row>
    <row r="229" spans="1:11" ht="25.5" x14ac:dyDescent="0.25">
      <c r="A229" s="592" t="s">
        <v>1002</v>
      </c>
      <c r="B229" s="593">
        <v>2069636</v>
      </c>
      <c r="C229" s="593">
        <v>1436798</v>
      </c>
      <c r="D229" s="593">
        <v>32569</v>
      </c>
      <c r="E229" s="593">
        <v>112779</v>
      </c>
      <c r="F229" s="593">
        <v>62299</v>
      </c>
      <c r="G229" s="593">
        <v>13266</v>
      </c>
      <c r="H229" s="593">
        <v>47212</v>
      </c>
      <c r="I229" s="593">
        <v>4440</v>
      </c>
      <c r="J229" s="593">
        <v>32092</v>
      </c>
      <c r="K229" s="591">
        <f t="shared" si="3"/>
        <v>3811091</v>
      </c>
    </row>
    <row r="230" spans="1:11" ht="25.5" x14ac:dyDescent="0.25">
      <c r="A230" s="592" t="s">
        <v>1003</v>
      </c>
      <c r="B230" s="593">
        <v>10902388</v>
      </c>
      <c r="C230" s="593">
        <v>4409274</v>
      </c>
      <c r="D230" s="593">
        <v>165218</v>
      </c>
      <c r="E230" s="593">
        <v>600312</v>
      </c>
      <c r="F230" s="593">
        <v>325473</v>
      </c>
      <c r="G230" s="593">
        <v>88365</v>
      </c>
      <c r="H230" s="593">
        <v>371821</v>
      </c>
      <c r="I230" s="593">
        <v>16680</v>
      </c>
      <c r="J230" s="593">
        <v>1064113</v>
      </c>
      <c r="K230" s="591">
        <f t="shared" si="3"/>
        <v>17943644</v>
      </c>
    </row>
    <row r="231" spans="1:11" ht="38.25" x14ac:dyDescent="0.25">
      <c r="A231" s="592" t="s">
        <v>1004</v>
      </c>
      <c r="B231" s="593">
        <v>1412056</v>
      </c>
      <c r="C231" s="593">
        <v>671400</v>
      </c>
      <c r="D231" s="593">
        <v>24876</v>
      </c>
      <c r="E231" s="593">
        <v>80220</v>
      </c>
      <c r="F231" s="593">
        <v>19191</v>
      </c>
      <c r="G231" s="593">
        <v>7355</v>
      </c>
      <c r="H231" s="593">
        <v>12478</v>
      </c>
      <c r="I231" s="593">
        <v>4140</v>
      </c>
      <c r="J231" s="593">
        <v>0</v>
      </c>
      <c r="K231" s="591">
        <f t="shared" si="3"/>
        <v>2231716</v>
      </c>
    </row>
    <row r="232" spans="1:11" ht="25.5" x14ac:dyDescent="0.25">
      <c r="A232" s="592" t="s">
        <v>1005</v>
      </c>
      <c r="B232" s="593">
        <v>4718110</v>
      </c>
      <c r="C232" s="593">
        <v>1506739</v>
      </c>
      <c r="D232" s="593">
        <v>76372</v>
      </c>
      <c r="E232" s="593">
        <v>263386</v>
      </c>
      <c r="F232" s="593">
        <v>221955</v>
      </c>
      <c r="G232" s="593">
        <v>32571</v>
      </c>
      <c r="H232" s="593">
        <v>138840</v>
      </c>
      <c r="I232" s="593">
        <v>9876</v>
      </c>
      <c r="J232" s="593">
        <v>249213</v>
      </c>
      <c r="K232" s="591">
        <f t="shared" si="3"/>
        <v>7217062</v>
      </c>
    </row>
    <row r="233" spans="1:11" ht="25.5" x14ac:dyDescent="0.25">
      <c r="A233" s="592" t="s">
        <v>1006</v>
      </c>
      <c r="B233" s="593">
        <v>1153730</v>
      </c>
      <c r="C233" s="593">
        <v>524690</v>
      </c>
      <c r="D233" s="593">
        <v>18987</v>
      </c>
      <c r="E233" s="593">
        <v>63750</v>
      </c>
      <c r="F233" s="593">
        <v>19204</v>
      </c>
      <c r="G233" s="593">
        <v>6706</v>
      </c>
      <c r="H233" s="593">
        <v>16442</v>
      </c>
      <c r="I233" s="593">
        <v>2856</v>
      </c>
      <c r="J233" s="593">
        <v>23247</v>
      </c>
      <c r="K233" s="591">
        <f t="shared" si="3"/>
        <v>1829612</v>
      </c>
    </row>
    <row r="234" spans="1:11" ht="25.5" x14ac:dyDescent="0.25">
      <c r="A234" s="592" t="s">
        <v>1007</v>
      </c>
      <c r="B234" s="593">
        <v>2600028</v>
      </c>
      <c r="C234" s="593">
        <v>660468</v>
      </c>
      <c r="D234" s="593">
        <v>43463</v>
      </c>
      <c r="E234" s="593">
        <v>148054</v>
      </c>
      <c r="F234" s="593">
        <v>74290</v>
      </c>
      <c r="G234" s="593">
        <v>18218</v>
      </c>
      <c r="H234" s="593">
        <v>62354</v>
      </c>
      <c r="I234" s="593">
        <v>5616</v>
      </c>
      <c r="J234" s="593">
        <v>148829</v>
      </c>
      <c r="K234" s="591">
        <f t="shared" si="3"/>
        <v>3761320</v>
      </c>
    </row>
    <row r="235" spans="1:11" ht="25.5" x14ac:dyDescent="0.25">
      <c r="A235" s="592" t="s">
        <v>1008</v>
      </c>
      <c r="B235" s="593">
        <v>13878200</v>
      </c>
      <c r="C235" s="593">
        <v>6818111</v>
      </c>
      <c r="D235" s="593">
        <v>209209</v>
      </c>
      <c r="E235" s="593">
        <v>735331</v>
      </c>
      <c r="F235" s="593">
        <v>504239</v>
      </c>
      <c r="G235" s="593">
        <v>86561</v>
      </c>
      <c r="H235" s="593">
        <v>324934</v>
      </c>
      <c r="I235" s="593">
        <v>29748</v>
      </c>
      <c r="J235" s="593">
        <v>0</v>
      </c>
      <c r="K235" s="591">
        <f t="shared" si="3"/>
        <v>22586333</v>
      </c>
    </row>
    <row r="236" spans="1:11" ht="25.5" x14ac:dyDescent="0.25">
      <c r="A236" s="592" t="s">
        <v>1009</v>
      </c>
      <c r="B236" s="593">
        <v>2235131</v>
      </c>
      <c r="C236" s="593">
        <v>1529256</v>
      </c>
      <c r="D236" s="593">
        <v>34457</v>
      </c>
      <c r="E236" s="593">
        <v>119493</v>
      </c>
      <c r="F236" s="593">
        <v>39477</v>
      </c>
      <c r="G236" s="593">
        <v>13224</v>
      </c>
      <c r="H236" s="593">
        <v>33120</v>
      </c>
      <c r="I236" s="593">
        <v>4872</v>
      </c>
      <c r="J236" s="593">
        <v>0</v>
      </c>
      <c r="K236" s="591">
        <f t="shared" si="3"/>
        <v>4009030</v>
      </c>
    </row>
    <row r="237" spans="1:11" ht="25.5" x14ac:dyDescent="0.25">
      <c r="A237" s="592" t="s">
        <v>1010</v>
      </c>
      <c r="B237" s="593">
        <v>4430576</v>
      </c>
      <c r="C237" s="593">
        <v>821112</v>
      </c>
      <c r="D237" s="593">
        <v>70302</v>
      </c>
      <c r="E237" s="593">
        <v>241163</v>
      </c>
      <c r="F237" s="593">
        <v>173958</v>
      </c>
      <c r="G237" s="593">
        <v>27520</v>
      </c>
      <c r="H237" s="593">
        <v>102592</v>
      </c>
      <c r="I237" s="593">
        <v>10308</v>
      </c>
      <c r="J237" s="593">
        <v>0</v>
      </c>
      <c r="K237" s="591">
        <f t="shared" si="3"/>
        <v>5877531</v>
      </c>
    </row>
    <row r="238" spans="1:11" ht="25.5" x14ac:dyDescent="0.25">
      <c r="A238" s="592" t="s">
        <v>1011</v>
      </c>
      <c r="B238" s="593">
        <v>3052545</v>
      </c>
      <c r="C238" s="593">
        <v>1521944</v>
      </c>
      <c r="D238" s="593">
        <v>49675</v>
      </c>
      <c r="E238" s="593">
        <v>168014</v>
      </c>
      <c r="F238" s="593">
        <v>85639</v>
      </c>
      <c r="G238" s="593">
        <v>18277</v>
      </c>
      <c r="H238" s="593">
        <v>57623</v>
      </c>
      <c r="I238" s="593">
        <v>7392</v>
      </c>
      <c r="J238" s="593">
        <v>108872</v>
      </c>
      <c r="K238" s="591">
        <f t="shared" si="3"/>
        <v>5069981</v>
      </c>
    </row>
    <row r="239" spans="1:11" ht="25.5" x14ac:dyDescent="0.25">
      <c r="A239" s="592" t="s">
        <v>1012</v>
      </c>
      <c r="B239" s="593">
        <v>1810682</v>
      </c>
      <c r="C239" s="593">
        <v>1096736</v>
      </c>
      <c r="D239" s="593">
        <v>29514</v>
      </c>
      <c r="E239" s="593">
        <v>98185</v>
      </c>
      <c r="F239" s="593">
        <v>33348</v>
      </c>
      <c r="G239" s="593">
        <v>9752</v>
      </c>
      <c r="H239" s="593">
        <v>20817</v>
      </c>
      <c r="I239" s="593">
        <v>5148</v>
      </c>
      <c r="J239" s="593">
        <v>0</v>
      </c>
      <c r="K239" s="591">
        <f t="shared" si="3"/>
        <v>3104182</v>
      </c>
    </row>
    <row r="240" spans="1:11" ht="25.5" x14ac:dyDescent="0.25">
      <c r="A240" s="592" t="s">
        <v>1013</v>
      </c>
      <c r="B240" s="593">
        <v>1729397</v>
      </c>
      <c r="C240" s="593">
        <v>806871</v>
      </c>
      <c r="D240" s="593">
        <v>29670</v>
      </c>
      <c r="E240" s="593">
        <v>98414</v>
      </c>
      <c r="F240" s="593">
        <v>31376</v>
      </c>
      <c r="G240" s="593">
        <v>10793</v>
      </c>
      <c r="H240" s="593">
        <v>29569</v>
      </c>
      <c r="I240" s="593">
        <v>4440</v>
      </c>
      <c r="J240" s="593">
        <v>0</v>
      </c>
      <c r="K240" s="591">
        <f t="shared" si="3"/>
        <v>2740530</v>
      </c>
    </row>
    <row r="241" spans="1:11" ht="25.5" x14ac:dyDescent="0.25">
      <c r="A241" s="592" t="s">
        <v>1014</v>
      </c>
      <c r="B241" s="593">
        <v>1378505</v>
      </c>
      <c r="C241" s="593">
        <v>798563</v>
      </c>
      <c r="D241" s="593">
        <v>23852</v>
      </c>
      <c r="E241" s="593">
        <v>77725</v>
      </c>
      <c r="F241" s="593">
        <v>20213</v>
      </c>
      <c r="G241" s="593">
        <v>7451</v>
      </c>
      <c r="H241" s="593">
        <v>15242</v>
      </c>
      <c r="I241" s="593">
        <v>3888</v>
      </c>
      <c r="J241" s="593">
        <v>0</v>
      </c>
      <c r="K241" s="591">
        <f t="shared" si="3"/>
        <v>2325439</v>
      </c>
    </row>
    <row r="242" spans="1:11" ht="25.5" x14ac:dyDescent="0.25">
      <c r="A242" s="592" t="s">
        <v>1015</v>
      </c>
      <c r="B242" s="593">
        <v>1182941</v>
      </c>
      <c r="C242" s="593">
        <v>502350</v>
      </c>
      <c r="D242" s="593">
        <v>19338</v>
      </c>
      <c r="E242" s="593">
        <v>65329</v>
      </c>
      <c r="F242" s="593">
        <v>20767</v>
      </c>
      <c r="G242" s="593">
        <v>7320</v>
      </c>
      <c r="H242" s="593">
        <v>19574</v>
      </c>
      <c r="I242" s="593">
        <v>2976</v>
      </c>
      <c r="J242" s="593">
        <v>49312</v>
      </c>
      <c r="K242" s="591">
        <f t="shared" si="3"/>
        <v>1869907</v>
      </c>
    </row>
    <row r="243" spans="1:11" ht="25.5" x14ac:dyDescent="0.25">
      <c r="A243" s="592" t="s">
        <v>1016</v>
      </c>
      <c r="B243" s="593">
        <v>2140890</v>
      </c>
      <c r="C243" s="593">
        <v>663564</v>
      </c>
      <c r="D243" s="593">
        <v>35766</v>
      </c>
      <c r="E243" s="593">
        <v>119318</v>
      </c>
      <c r="F243" s="593">
        <v>68751</v>
      </c>
      <c r="G243" s="593">
        <v>12587</v>
      </c>
      <c r="H243" s="593">
        <v>39376</v>
      </c>
      <c r="I243" s="593">
        <v>5472</v>
      </c>
      <c r="J243" s="593">
        <v>11406</v>
      </c>
      <c r="K243" s="591">
        <f t="shared" si="3"/>
        <v>3097130</v>
      </c>
    </row>
    <row r="244" spans="1:11" ht="25.5" x14ac:dyDescent="0.25">
      <c r="A244" s="592" t="s">
        <v>1017</v>
      </c>
      <c r="B244" s="593">
        <v>1324211</v>
      </c>
      <c r="C244" s="593">
        <v>732278</v>
      </c>
      <c r="D244" s="593">
        <v>21670</v>
      </c>
      <c r="E244" s="593">
        <v>72529</v>
      </c>
      <c r="F244" s="593">
        <v>21960</v>
      </c>
      <c r="G244" s="593">
        <v>7422</v>
      </c>
      <c r="H244" s="593">
        <v>17092</v>
      </c>
      <c r="I244" s="593">
        <v>3468</v>
      </c>
      <c r="J244" s="593">
        <v>59382</v>
      </c>
      <c r="K244" s="591">
        <f t="shared" si="3"/>
        <v>2260012</v>
      </c>
    </row>
    <row r="245" spans="1:11" ht="25.5" x14ac:dyDescent="0.25">
      <c r="A245" s="592" t="s">
        <v>1018</v>
      </c>
      <c r="B245" s="593">
        <v>7024459</v>
      </c>
      <c r="C245" s="593">
        <v>962916</v>
      </c>
      <c r="D245" s="593">
        <v>110741</v>
      </c>
      <c r="E245" s="593">
        <v>383875</v>
      </c>
      <c r="F245" s="593">
        <v>320392</v>
      </c>
      <c r="G245" s="593">
        <v>46113</v>
      </c>
      <c r="H245" s="593">
        <v>185103</v>
      </c>
      <c r="I245" s="593">
        <v>15108</v>
      </c>
      <c r="J245" s="593">
        <v>0</v>
      </c>
      <c r="K245" s="591">
        <f t="shared" si="3"/>
        <v>9048707</v>
      </c>
    </row>
    <row r="246" spans="1:11" ht="25.5" x14ac:dyDescent="0.25">
      <c r="A246" s="592" t="s">
        <v>1019</v>
      </c>
      <c r="B246" s="593">
        <v>2184305</v>
      </c>
      <c r="C246" s="593">
        <v>1185408</v>
      </c>
      <c r="D246" s="593">
        <v>35589</v>
      </c>
      <c r="E246" s="593">
        <v>120125</v>
      </c>
      <c r="F246" s="593">
        <v>38938</v>
      </c>
      <c r="G246" s="593">
        <v>13357</v>
      </c>
      <c r="H246" s="593">
        <v>36333</v>
      </c>
      <c r="I246" s="593">
        <v>5628</v>
      </c>
      <c r="J246" s="593">
        <v>206000</v>
      </c>
      <c r="K246" s="591">
        <f t="shared" si="3"/>
        <v>3825683</v>
      </c>
    </row>
    <row r="247" spans="1:11" ht="25.5" x14ac:dyDescent="0.25">
      <c r="A247" s="592" t="s">
        <v>1020</v>
      </c>
      <c r="B247" s="593">
        <v>2328536</v>
      </c>
      <c r="C247" s="593">
        <v>611232</v>
      </c>
      <c r="D247" s="593">
        <v>37391</v>
      </c>
      <c r="E247" s="593">
        <v>127888</v>
      </c>
      <c r="F247" s="593">
        <v>83520</v>
      </c>
      <c r="G247" s="593">
        <v>14684</v>
      </c>
      <c r="H247" s="593">
        <v>56346</v>
      </c>
      <c r="I247" s="593">
        <v>5388</v>
      </c>
      <c r="J247" s="593">
        <v>34876</v>
      </c>
      <c r="K247" s="591">
        <f t="shared" si="3"/>
        <v>3299861</v>
      </c>
    </row>
    <row r="248" spans="1:11" ht="25.5" x14ac:dyDescent="0.25">
      <c r="A248" s="592" t="s">
        <v>1021</v>
      </c>
      <c r="B248" s="593">
        <v>1242545</v>
      </c>
      <c r="C248" s="593">
        <v>422016</v>
      </c>
      <c r="D248" s="593">
        <v>20978</v>
      </c>
      <c r="E248" s="593">
        <v>69409</v>
      </c>
      <c r="F248" s="593">
        <v>29538</v>
      </c>
      <c r="G248" s="593">
        <v>7053</v>
      </c>
      <c r="H248" s="593">
        <v>19188</v>
      </c>
      <c r="I248" s="593">
        <v>3312</v>
      </c>
      <c r="J248" s="593">
        <v>2338</v>
      </c>
      <c r="K248" s="591">
        <f t="shared" si="3"/>
        <v>1816377</v>
      </c>
    </row>
    <row r="249" spans="1:11" ht="25.5" x14ac:dyDescent="0.25">
      <c r="A249" s="592" t="s">
        <v>1022</v>
      </c>
      <c r="B249" s="593">
        <v>1011515</v>
      </c>
      <c r="C249" s="593">
        <v>487200</v>
      </c>
      <c r="D249" s="593">
        <v>17730</v>
      </c>
      <c r="E249" s="593">
        <v>57208</v>
      </c>
      <c r="F249" s="593">
        <v>13771</v>
      </c>
      <c r="G249" s="593">
        <v>5220</v>
      </c>
      <c r="H249" s="593">
        <v>8786</v>
      </c>
      <c r="I249" s="593">
        <v>2976</v>
      </c>
      <c r="J249" s="593">
        <v>17479</v>
      </c>
      <c r="K249" s="591">
        <f t="shared" si="3"/>
        <v>1621885</v>
      </c>
    </row>
    <row r="250" spans="1:11" ht="25.5" x14ac:dyDescent="0.25">
      <c r="A250" s="592" t="s">
        <v>1023</v>
      </c>
      <c r="B250" s="593">
        <v>2005159</v>
      </c>
      <c r="C250" s="593">
        <v>776510</v>
      </c>
      <c r="D250" s="593">
        <v>25183</v>
      </c>
      <c r="E250" s="593">
        <v>95410</v>
      </c>
      <c r="F250" s="593">
        <v>29288</v>
      </c>
      <c r="G250" s="593">
        <v>10789</v>
      </c>
      <c r="H250" s="593">
        <v>26470</v>
      </c>
      <c r="I250" s="593">
        <v>3468</v>
      </c>
      <c r="J250" s="593">
        <v>95651</v>
      </c>
      <c r="K250" s="591">
        <f t="shared" si="3"/>
        <v>3067928</v>
      </c>
    </row>
    <row r="251" spans="1:11" ht="25.5" x14ac:dyDescent="0.25">
      <c r="A251" s="592" t="s">
        <v>1024</v>
      </c>
      <c r="B251" s="593">
        <v>7730129</v>
      </c>
      <c r="C251" s="593">
        <v>2020680</v>
      </c>
      <c r="D251" s="593">
        <v>119581</v>
      </c>
      <c r="E251" s="593">
        <v>421301</v>
      </c>
      <c r="F251" s="593">
        <v>416124</v>
      </c>
      <c r="G251" s="593">
        <v>53784</v>
      </c>
      <c r="H251" s="593">
        <v>236273</v>
      </c>
      <c r="I251" s="593">
        <v>15132</v>
      </c>
      <c r="J251" s="593">
        <v>0</v>
      </c>
      <c r="K251" s="591">
        <f t="shared" si="3"/>
        <v>11013004</v>
      </c>
    </row>
    <row r="252" spans="1:11" ht="25.5" x14ac:dyDescent="0.25">
      <c r="A252" s="592" t="s">
        <v>1025</v>
      </c>
      <c r="B252" s="593">
        <v>2397730</v>
      </c>
      <c r="C252" s="593">
        <v>993660</v>
      </c>
      <c r="D252" s="593">
        <v>38637</v>
      </c>
      <c r="E252" s="593">
        <v>131847</v>
      </c>
      <c r="F252" s="593">
        <v>84815</v>
      </c>
      <c r="G252" s="593">
        <v>15108</v>
      </c>
      <c r="H252" s="593">
        <v>56100</v>
      </c>
      <c r="I252" s="593">
        <v>5640</v>
      </c>
      <c r="J252" s="593">
        <v>52425</v>
      </c>
      <c r="K252" s="591">
        <f t="shared" si="3"/>
        <v>3775962</v>
      </c>
    </row>
    <row r="253" spans="1:11" ht="25.5" x14ac:dyDescent="0.25">
      <c r="A253" s="592" t="s">
        <v>1026</v>
      </c>
      <c r="B253" s="593">
        <v>2032188</v>
      </c>
      <c r="C253" s="593">
        <v>838920</v>
      </c>
      <c r="D253" s="593">
        <v>27778</v>
      </c>
      <c r="E253" s="593">
        <v>100255</v>
      </c>
      <c r="F253" s="593">
        <v>25366</v>
      </c>
      <c r="G253" s="593">
        <v>10826</v>
      </c>
      <c r="H253" s="593">
        <v>22082</v>
      </c>
      <c r="I253" s="593">
        <v>4500</v>
      </c>
      <c r="J253" s="593">
        <v>45097</v>
      </c>
      <c r="K253" s="591">
        <f t="shared" si="3"/>
        <v>3107012</v>
      </c>
    </row>
    <row r="254" spans="1:11" ht="25.5" x14ac:dyDescent="0.25">
      <c r="A254" s="592" t="s">
        <v>1027</v>
      </c>
      <c r="B254" s="593">
        <v>1575852</v>
      </c>
      <c r="C254" s="593">
        <v>734616</v>
      </c>
      <c r="D254" s="593">
        <v>26866</v>
      </c>
      <c r="E254" s="593">
        <v>87898</v>
      </c>
      <c r="F254" s="593">
        <v>27856</v>
      </c>
      <c r="G254" s="593">
        <v>8406</v>
      </c>
      <c r="H254" s="593">
        <v>17590</v>
      </c>
      <c r="I254" s="593">
        <v>4488</v>
      </c>
      <c r="J254" s="593">
        <v>33627</v>
      </c>
      <c r="K254" s="591">
        <f t="shared" si="3"/>
        <v>2517199</v>
      </c>
    </row>
    <row r="255" spans="1:11" ht="25.5" x14ac:dyDescent="0.25">
      <c r="A255" s="592" t="s">
        <v>1028</v>
      </c>
      <c r="B255" s="593">
        <v>1829301</v>
      </c>
      <c r="C255" s="593">
        <v>598152</v>
      </c>
      <c r="D255" s="593">
        <v>30527</v>
      </c>
      <c r="E255" s="593">
        <v>102016</v>
      </c>
      <c r="F255" s="593">
        <v>55008</v>
      </c>
      <c r="G255" s="593">
        <v>10879</v>
      </c>
      <c r="H255" s="593">
        <v>34598</v>
      </c>
      <c r="I255" s="593">
        <v>4632</v>
      </c>
      <c r="J255" s="593">
        <v>67</v>
      </c>
      <c r="K255" s="591">
        <f t="shared" si="3"/>
        <v>2665180</v>
      </c>
    </row>
    <row r="256" spans="1:11" ht="25.5" x14ac:dyDescent="0.25">
      <c r="A256" s="592" t="s">
        <v>1029</v>
      </c>
      <c r="B256" s="593">
        <v>2221156</v>
      </c>
      <c r="C256" s="593">
        <v>850944</v>
      </c>
      <c r="D256" s="593">
        <v>37609</v>
      </c>
      <c r="E256" s="593">
        <v>123833</v>
      </c>
      <c r="F256" s="593">
        <v>46689</v>
      </c>
      <c r="G256" s="593">
        <v>12195</v>
      </c>
      <c r="H256" s="593">
        <v>29235</v>
      </c>
      <c r="I256" s="593">
        <v>6096</v>
      </c>
      <c r="J256" s="593">
        <v>0</v>
      </c>
      <c r="K256" s="591">
        <f t="shared" si="3"/>
        <v>3327757</v>
      </c>
    </row>
    <row r="257" spans="1:11" ht="25.5" x14ac:dyDescent="0.25">
      <c r="A257" s="592" t="s">
        <v>1030</v>
      </c>
      <c r="B257" s="593">
        <v>2599308</v>
      </c>
      <c r="C257" s="593">
        <v>1299418</v>
      </c>
      <c r="D257" s="593">
        <v>41931</v>
      </c>
      <c r="E257" s="593">
        <v>141812</v>
      </c>
      <c r="F257" s="593">
        <v>70210</v>
      </c>
      <c r="G257" s="593">
        <v>15374</v>
      </c>
      <c r="H257" s="593">
        <v>47631</v>
      </c>
      <c r="I257" s="593">
        <v>6600</v>
      </c>
      <c r="J257" s="593">
        <v>0</v>
      </c>
      <c r="K257" s="591">
        <f t="shared" si="3"/>
        <v>4222284</v>
      </c>
    </row>
    <row r="258" spans="1:11" ht="25.5" x14ac:dyDescent="0.25">
      <c r="A258" s="592" t="s">
        <v>1031</v>
      </c>
      <c r="B258" s="593">
        <v>1838883</v>
      </c>
      <c r="C258" s="593">
        <v>563352</v>
      </c>
      <c r="D258" s="593">
        <v>29121</v>
      </c>
      <c r="E258" s="593">
        <v>98837</v>
      </c>
      <c r="F258" s="593">
        <v>44975</v>
      </c>
      <c r="G258" s="593">
        <v>10287</v>
      </c>
      <c r="H258" s="593">
        <v>28376</v>
      </c>
      <c r="I258" s="593">
        <v>4632</v>
      </c>
      <c r="J258" s="593">
        <v>0</v>
      </c>
      <c r="K258" s="591">
        <f t="shared" si="3"/>
        <v>2618463</v>
      </c>
    </row>
    <row r="259" spans="1:11" ht="25.5" x14ac:dyDescent="0.25">
      <c r="A259" s="592" t="s">
        <v>1032</v>
      </c>
      <c r="B259" s="593">
        <v>931115</v>
      </c>
      <c r="C259" s="593">
        <v>479357</v>
      </c>
      <c r="D259" s="593">
        <v>15537</v>
      </c>
      <c r="E259" s="593">
        <v>51178</v>
      </c>
      <c r="F259" s="593">
        <v>4676</v>
      </c>
      <c r="G259" s="593">
        <v>4843</v>
      </c>
      <c r="H259" s="593">
        <v>5812</v>
      </c>
      <c r="I259" s="593">
        <v>2616</v>
      </c>
      <c r="J259" s="593">
        <v>677</v>
      </c>
      <c r="K259" s="591">
        <f t="shared" si="3"/>
        <v>1495811</v>
      </c>
    </row>
    <row r="260" spans="1:11" ht="25.5" x14ac:dyDescent="0.25">
      <c r="A260" s="592" t="s">
        <v>1033</v>
      </c>
      <c r="B260" s="593">
        <v>1394960</v>
      </c>
      <c r="C260" s="593">
        <v>708048</v>
      </c>
      <c r="D260" s="593">
        <v>24094</v>
      </c>
      <c r="E260" s="593">
        <v>78414</v>
      </c>
      <c r="F260" s="593">
        <v>23245</v>
      </c>
      <c r="G260" s="593">
        <v>7535</v>
      </c>
      <c r="H260" s="593">
        <v>15720</v>
      </c>
      <c r="I260" s="593">
        <v>4068</v>
      </c>
      <c r="J260" s="593">
        <v>334</v>
      </c>
      <c r="K260" s="591">
        <f t="shared" si="3"/>
        <v>2256418</v>
      </c>
    </row>
    <row r="261" spans="1:11" ht="25.5" x14ac:dyDescent="0.25">
      <c r="A261" s="592" t="s">
        <v>1034</v>
      </c>
      <c r="B261" s="593">
        <v>1264988</v>
      </c>
      <c r="C261" s="593">
        <v>640341</v>
      </c>
      <c r="D261" s="593">
        <v>21428</v>
      </c>
      <c r="E261" s="593">
        <v>71669</v>
      </c>
      <c r="F261" s="593">
        <v>14275</v>
      </c>
      <c r="G261" s="593">
        <v>8013</v>
      </c>
      <c r="H261" s="593">
        <v>18678</v>
      </c>
      <c r="I261" s="593">
        <v>3096</v>
      </c>
      <c r="J261" s="593">
        <v>61959</v>
      </c>
      <c r="K261" s="591">
        <f t="shared" ref="K261:K324" si="4">SUM(B261:J261)</f>
        <v>2104447</v>
      </c>
    </row>
    <row r="262" spans="1:11" ht="25.5" x14ac:dyDescent="0.25">
      <c r="A262" s="592" t="s">
        <v>1035</v>
      </c>
      <c r="B262" s="593">
        <v>2229472</v>
      </c>
      <c r="C262" s="593">
        <v>1389399</v>
      </c>
      <c r="D262" s="593">
        <v>35715</v>
      </c>
      <c r="E262" s="593">
        <v>120530</v>
      </c>
      <c r="F262" s="593">
        <v>50951</v>
      </c>
      <c r="G262" s="593">
        <v>12422</v>
      </c>
      <c r="H262" s="593">
        <v>31887</v>
      </c>
      <c r="I262" s="593">
        <v>5736</v>
      </c>
      <c r="J262" s="593">
        <v>78804</v>
      </c>
      <c r="K262" s="591">
        <f t="shared" si="4"/>
        <v>3954916</v>
      </c>
    </row>
    <row r="263" spans="1:11" ht="25.5" x14ac:dyDescent="0.25">
      <c r="A263" s="592" t="s">
        <v>1036</v>
      </c>
      <c r="B263" s="593">
        <v>1813700</v>
      </c>
      <c r="C263" s="593">
        <v>548664</v>
      </c>
      <c r="D263" s="593">
        <v>29712</v>
      </c>
      <c r="E263" s="593">
        <v>99688</v>
      </c>
      <c r="F263" s="593">
        <v>47140</v>
      </c>
      <c r="G263" s="593">
        <v>10497</v>
      </c>
      <c r="H263" s="593">
        <v>31478</v>
      </c>
      <c r="I263" s="593">
        <v>4668</v>
      </c>
      <c r="J263" s="593">
        <v>7067</v>
      </c>
      <c r="K263" s="591">
        <f t="shared" si="4"/>
        <v>2592614</v>
      </c>
    </row>
    <row r="264" spans="1:11" ht="25.5" x14ac:dyDescent="0.25">
      <c r="A264" s="592" t="s">
        <v>1037</v>
      </c>
      <c r="B264" s="593">
        <v>4197978</v>
      </c>
      <c r="C264" s="593">
        <v>3983403</v>
      </c>
      <c r="D264" s="593">
        <v>66382</v>
      </c>
      <c r="E264" s="593">
        <v>228813</v>
      </c>
      <c r="F264" s="593">
        <v>156506</v>
      </c>
      <c r="G264" s="593">
        <v>26734</v>
      </c>
      <c r="H264" s="593">
        <v>102059</v>
      </c>
      <c r="I264" s="593">
        <v>9468</v>
      </c>
      <c r="J264" s="593">
        <v>47321</v>
      </c>
      <c r="K264" s="591">
        <f t="shared" si="4"/>
        <v>8818664</v>
      </c>
    </row>
    <row r="265" spans="1:11" ht="25.5" x14ac:dyDescent="0.25">
      <c r="A265" s="592" t="s">
        <v>1038</v>
      </c>
      <c r="B265" s="593">
        <v>1054742</v>
      </c>
      <c r="C265" s="593">
        <v>419052</v>
      </c>
      <c r="D265" s="593">
        <v>18012</v>
      </c>
      <c r="E265" s="593">
        <v>59535</v>
      </c>
      <c r="F265" s="593">
        <v>19495</v>
      </c>
      <c r="G265" s="593">
        <v>6386</v>
      </c>
      <c r="H265" s="593">
        <v>17225</v>
      </c>
      <c r="I265" s="593">
        <v>2856</v>
      </c>
      <c r="J265" s="593">
        <v>0</v>
      </c>
      <c r="K265" s="591">
        <f t="shared" si="4"/>
        <v>1597303</v>
      </c>
    </row>
    <row r="266" spans="1:11" ht="25.5" x14ac:dyDescent="0.25">
      <c r="A266" s="592" t="s">
        <v>1039</v>
      </c>
      <c r="B266" s="593">
        <v>2787467</v>
      </c>
      <c r="C266" s="593">
        <v>1311495</v>
      </c>
      <c r="D266" s="593">
        <v>42845</v>
      </c>
      <c r="E266" s="593">
        <v>148447</v>
      </c>
      <c r="F266" s="593">
        <v>74154</v>
      </c>
      <c r="G266" s="593">
        <v>16550</v>
      </c>
      <c r="H266" s="593">
        <v>50102</v>
      </c>
      <c r="I266" s="593">
        <v>6360</v>
      </c>
      <c r="J266" s="593">
        <v>18662</v>
      </c>
      <c r="K266" s="591">
        <f t="shared" si="4"/>
        <v>4456082</v>
      </c>
    </row>
    <row r="267" spans="1:11" ht="25.5" x14ac:dyDescent="0.25">
      <c r="A267" s="592" t="s">
        <v>1040</v>
      </c>
      <c r="B267" s="593">
        <v>1943825</v>
      </c>
      <c r="C267" s="593">
        <v>1053312</v>
      </c>
      <c r="D267" s="593">
        <v>31923</v>
      </c>
      <c r="E267" s="593">
        <v>106994</v>
      </c>
      <c r="F267" s="593">
        <v>49147</v>
      </c>
      <c r="G267" s="593">
        <v>11137</v>
      </c>
      <c r="H267" s="593">
        <v>31648</v>
      </c>
      <c r="I267" s="593">
        <v>4968</v>
      </c>
      <c r="J267" s="593">
        <v>33838</v>
      </c>
      <c r="K267" s="591">
        <f t="shared" si="4"/>
        <v>3266792</v>
      </c>
    </row>
    <row r="268" spans="1:11" ht="25.5" x14ac:dyDescent="0.25">
      <c r="A268" s="592" t="s">
        <v>1041</v>
      </c>
      <c r="B268" s="593">
        <v>4124081</v>
      </c>
      <c r="C268" s="593">
        <v>726072</v>
      </c>
      <c r="D268" s="593">
        <v>66071</v>
      </c>
      <c r="E268" s="593">
        <v>225849</v>
      </c>
      <c r="F268" s="593">
        <v>150751</v>
      </c>
      <c r="G268" s="593">
        <v>25713</v>
      </c>
      <c r="H268" s="593">
        <v>96167</v>
      </c>
      <c r="I268" s="593">
        <v>9636</v>
      </c>
      <c r="J268" s="593">
        <v>183864</v>
      </c>
      <c r="K268" s="591">
        <f t="shared" si="4"/>
        <v>5608204</v>
      </c>
    </row>
    <row r="269" spans="1:11" ht="25.5" x14ac:dyDescent="0.25">
      <c r="A269" s="592" t="s">
        <v>1042</v>
      </c>
      <c r="B269" s="593">
        <v>5127345</v>
      </c>
      <c r="C269" s="593">
        <v>7041489</v>
      </c>
      <c r="D269" s="593">
        <v>77441</v>
      </c>
      <c r="E269" s="593">
        <v>272129</v>
      </c>
      <c r="F269" s="593">
        <v>185622</v>
      </c>
      <c r="G269" s="593">
        <v>32052</v>
      </c>
      <c r="H269" s="593">
        <v>123297</v>
      </c>
      <c r="I269" s="593">
        <v>10908</v>
      </c>
      <c r="J269" s="593">
        <v>207556</v>
      </c>
      <c r="K269" s="591">
        <f t="shared" si="4"/>
        <v>13077839</v>
      </c>
    </row>
    <row r="270" spans="1:11" ht="25.5" x14ac:dyDescent="0.25">
      <c r="A270" s="592" t="s">
        <v>1043</v>
      </c>
      <c r="B270" s="593">
        <v>761712</v>
      </c>
      <c r="C270" s="593">
        <v>452801</v>
      </c>
      <c r="D270" s="593">
        <v>13506</v>
      </c>
      <c r="E270" s="593">
        <v>43171</v>
      </c>
      <c r="F270" s="593">
        <v>4799</v>
      </c>
      <c r="G270" s="593">
        <v>3756</v>
      </c>
      <c r="H270" s="593">
        <v>3877</v>
      </c>
      <c r="I270" s="593">
        <v>2352</v>
      </c>
      <c r="J270" s="593">
        <v>0</v>
      </c>
      <c r="K270" s="591">
        <f t="shared" si="4"/>
        <v>1285974</v>
      </c>
    </row>
    <row r="271" spans="1:11" ht="25.5" x14ac:dyDescent="0.25">
      <c r="A271" s="592" t="s">
        <v>1044</v>
      </c>
      <c r="B271" s="593">
        <v>1291720</v>
      </c>
      <c r="C271" s="593">
        <v>629637</v>
      </c>
      <c r="D271" s="593">
        <v>21511</v>
      </c>
      <c r="E271" s="593">
        <v>71907</v>
      </c>
      <c r="F271" s="593">
        <v>24097</v>
      </c>
      <c r="G271" s="593">
        <v>7644</v>
      </c>
      <c r="H271" s="593">
        <v>19879</v>
      </c>
      <c r="I271" s="593">
        <v>3276</v>
      </c>
      <c r="J271" s="593">
        <v>107377</v>
      </c>
      <c r="K271" s="591">
        <f t="shared" si="4"/>
        <v>2177048</v>
      </c>
    </row>
    <row r="272" spans="1:11" ht="25.5" x14ac:dyDescent="0.25">
      <c r="A272" s="592" t="s">
        <v>1045</v>
      </c>
      <c r="B272" s="593">
        <v>3920555</v>
      </c>
      <c r="C272" s="593">
        <v>2729376</v>
      </c>
      <c r="D272" s="593">
        <v>57533</v>
      </c>
      <c r="E272" s="593">
        <v>202010</v>
      </c>
      <c r="F272" s="593">
        <v>88191</v>
      </c>
      <c r="G272" s="593">
        <v>21823</v>
      </c>
      <c r="H272" s="593">
        <v>62148</v>
      </c>
      <c r="I272" s="593">
        <v>9024</v>
      </c>
      <c r="J272" s="593">
        <v>0</v>
      </c>
      <c r="K272" s="591">
        <f t="shared" si="4"/>
        <v>7090660</v>
      </c>
    </row>
    <row r="273" spans="1:11" ht="25.5" x14ac:dyDescent="0.25">
      <c r="A273" s="592" t="s">
        <v>1046</v>
      </c>
      <c r="B273" s="593">
        <v>1903816</v>
      </c>
      <c r="C273" s="593">
        <v>759968</v>
      </c>
      <c r="D273" s="593">
        <v>33346</v>
      </c>
      <c r="E273" s="593">
        <v>111444</v>
      </c>
      <c r="F273" s="593">
        <v>30764</v>
      </c>
      <c r="G273" s="593">
        <v>13784</v>
      </c>
      <c r="H273" s="593">
        <v>39076</v>
      </c>
      <c r="I273" s="593">
        <v>4512</v>
      </c>
      <c r="J273" s="593">
        <v>22366</v>
      </c>
      <c r="K273" s="591">
        <f t="shared" si="4"/>
        <v>2919076</v>
      </c>
    </row>
    <row r="274" spans="1:11" ht="25.5" x14ac:dyDescent="0.25">
      <c r="A274" s="592" t="s">
        <v>1047</v>
      </c>
      <c r="B274" s="593">
        <v>2191924</v>
      </c>
      <c r="C274" s="593">
        <v>582996</v>
      </c>
      <c r="D274" s="593">
        <v>35452</v>
      </c>
      <c r="E274" s="593">
        <v>120285</v>
      </c>
      <c r="F274" s="593">
        <v>74964</v>
      </c>
      <c r="G274" s="593">
        <v>13290</v>
      </c>
      <c r="H274" s="593">
        <v>45953</v>
      </c>
      <c r="I274" s="593">
        <v>5316</v>
      </c>
      <c r="J274" s="593">
        <v>0</v>
      </c>
      <c r="K274" s="591">
        <f t="shared" si="4"/>
        <v>3070180</v>
      </c>
    </row>
    <row r="275" spans="1:11" ht="25.5" x14ac:dyDescent="0.25">
      <c r="A275" s="592" t="s">
        <v>1048</v>
      </c>
      <c r="B275" s="593">
        <v>3855616</v>
      </c>
      <c r="C275" s="593">
        <v>1162549</v>
      </c>
      <c r="D275" s="593">
        <v>59589</v>
      </c>
      <c r="E275" s="593">
        <v>205779</v>
      </c>
      <c r="F275" s="593">
        <v>133382</v>
      </c>
      <c r="G275" s="593">
        <v>25615</v>
      </c>
      <c r="H275" s="593">
        <v>101345</v>
      </c>
      <c r="I275" s="593">
        <v>8184</v>
      </c>
      <c r="J275" s="593">
        <v>0</v>
      </c>
      <c r="K275" s="591">
        <f t="shared" si="4"/>
        <v>5552059</v>
      </c>
    </row>
    <row r="276" spans="1:11" ht="25.5" x14ac:dyDescent="0.25">
      <c r="A276" s="592" t="s">
        <v>1049</v>
      </c>
      <c r="B276" s="593">
        <v>2777746</v>
      </c>
      <c r="C276" s="593">
        <v>1495590</v>
      </c>
      <c r="D276" s="593">
        <v>45190</v>
      </c>
      <c r="E276" s="593">
        <v>154905</v>
      </c>
      <c r="F276" s="593">
        <v>89608</v>
      </c>
      <c r="G276" s="593">
        <v>18488</v>
      </c>
      <c r="H276" s="593">
        <v>65168</v>
      </c>
      <c r="I276" s="593">
        <v>6000</v>
      </c>
      <c r="J276" s="593">
        <v>0</v>
      </c>
      <c r="K276" s="591">
        <f t="shared" si="4"/>
        <v>4652695</v>
      </c>
    </row>
    <row r="277" spans="1:11" ht="25.5" x14ac:dyDescent="0.25">
      <c r="A277" s="592" t="s">
        <v>1050</v>
      </c>
      <c r="B277" s="593">
        <v>1498099</v>
      </c>
      <c r="C277" s="593">
        <v>600360</v>
      </c>
      <c r="D277" s="593">
        <v>25981</v>
      </c>
      <c r="E277" s="593">
        <v>84222</v>
      </c>
      <c r="F277" s="593">
        <v>30284</v>
      </c>
      <c r="G277" s="593">
        <v>8209</v>
      </c>
      <c r="H277" s="593">
        <v>19020</v>
      </c>
      <c r="I277" s="593">
        <v>4620</v>
      </c>
      <c r="J277" s="593">
        <v>16799</v>
      </c>
      <c r="K277" s="591">
        <f t="shared" si="4"/>
        <v>2287594</v>
      </c>
    </row>
    <row r="278" spans="1:11" ht="25.5" x14ac:dyDescent="0.25">
      <c r="A278" s="592" t="s">
        <v>1051</v>
      </c>
      <c r="B278" s="593">
        <v>4136032</v>
      </c>
      <c r="C278" s="593">
        <v>1334647</v>
      </c>
      <c r="D278" s="593">
        <v>65351</v>
      </c>
      <c r="E278" s="593">
        <v>225963</v>
      </c>
      <c r="F278" s="593">
        <v>163378</v>
      </c>
      <c r="G278" s="593">
        <v>27071</v>
      </c>
      <c r="H278" s="593">
        <v>108163</v>
      </c>
      <c r="I278" s="593">
        <v>9180</v>
      </c>
      <c r="J278" s="593">
        <v>0</v>
      </c>
      <c r="K278" s="591">
        <f t="shared" si="4"/>
        <v>6069785</v>
      </c>
    </row>
    <row r="279" spans="1:11" ht="25.5" x14ac:dyDescent="0.25">
      <c r="A279" s="592" t="s">
        <v>1052</v>
      </c>
      <c r="B279" s="593">
        <v>1504292</v>
      </c>
      <c r="C279" s="593">
        <v>893024</v>
      </c>
      <c r="D279" s="593">
        <v>25768</v>
      </c>
      <c r="E279" s="593">
        <v>83682</v>
      </c>
      <c r="F279" s="593">
        <v>15814</v>
      </c>
      <c r="G279" s="593">
        <v>7519</v>
      </c>
      <c r="H279" s="593">
        <v>10213</v>
      </c>
      <c r="I279" s="593">
        <v>4404</v>
      </c>
      <c r="J279" s="593">
        <v>0</v>
      </c>
      <c r="K279" s="591">
        <f t="shared" si="4"/>
        <v>2544716</v>
      </c>
    </row>
    <row r="280" spans="1:11" ht="25.5" x14ac:dyDescent="0.25">
      <c r="A280" s="592" t="s">
        <v>1053</v>
      </c>
      <c r="B280" s="593">
        <v>8913055</v>
      </c>
      <c r="C280" s="593">
        <v>4643859</v>
      </c>
      <c r="D280" s="593">
        <v>136561</v>
      </c>
      <c r="E280" s="593">
        <v>475393</v>
      </c>
      <c r="F280" s="593">
        <v>286598</v>
      </c>
      <c r="G280" s="593">
        <v>55125</v>
      </c>
      <c r="H280" s="593">
        <v>189766</v>
      </c>
      <c r="I280" s="593">
        <v>20160</v>
      </c>
      <c r="J280" s="593">
        <v>0</v>
      </c>
      <c r="K280" s="591">
        <f t="shared" si="4"/>
        <v>14720517</v>
      </c>
    </row>
    <row r="281" spans="1:11" ht="25.5" x14ac:dyDescent="0.25">
      <c r="A281" s="592" t="s">
        <v>1054</v>
      </c>
      <c r="B281" s="593">
        <v>20467439</v>
      </c>
      <c r="C281" s="593">
        <v>10150212</v>
      </c>
      <c r="D281" s="593">
        <v>311149</v>
      </c>
      <c r="E281" s="593">
        <v>1100525</v>
      </c>
      <c r="F281" s="593">
        <v>873578</v>
      </c>
      <c r="G281" s="593">
        <v>139820</v>
      </c>
      <c r="H281" s="593">
        <v>592126</v>
      </c>
      <c r="I281" s="593">
        <v>41460</v>
      </c>
      <c r="J281" s="593">
        <v>5544320</v>
      </c>
      <c r="K281" s="591">
        <f t="shared" si="4"/>
        <v>39220629</v>
      </c>
    </row>
    <row r="282" spans="1:11" ht="25.5" x14ac:dyDescent="0.25">
      <c r="A282" s="592" t="s">
        <v>1055</v>
      </c>
      <c r="B282" s="593">
        <v>2190025</v>
      </c>
      <c r="C282" s="593">
        <v>863736</v>
      </c>
      <c r="D282" s="593">
        <v>34969</v>
      </c>
      <c r="E282" s="593">
        <v>118955</v>
      </c>
      <c r="F282" s="593">
        <v>63148</v>
      </c>
      <c r="G282" s="593">
        <v>12928</v>
      </c>
      <c r="H282" s="593">
        <v>42058</v>
      </c>
      <c r="I282" s="593">
        <v>5352</v>
      </c>
      <c r="J282" s="593">
        <v>31065</v>
      </c>
      <c r="K282" s="591">
        <f t="shared" si="4"/>
        <v>3362236</v>
      </c>
    </row>
    <row r="283" spans="1:11" ht="25.5" x14ac:dyDescent="0.25">
      <c r="A283" s="592" t="s">
        <v>1056</v>
      </c>
      <c r="B283" s="593">
        <v>2241141</v>
      </c>
      <c r="C283" s="593">
        <v>1093522</v>
      </c>
      <c r="D283" s="593">
        <v>35759</v>
      </c>
      <c r="E283" s="593">
        <v>121523</v>
      </c>
      <c r="F283" s="593">
        <v>40645</v>
      </c>
      <c r="G283" s="593">
        <v>13109</v>
      </c>
      <c r="H283" s="593">
        <v>34234</v>
      </c>
      <c r="I283" s="593">
        <v>5544</v>
      </c>
      <c r="J283" s="593">
        <v>119608</v>
      </c>
      <c r="K283" s="591">
        <f t="shared" si="4"/>
        <v>3705085</v>
      </c>
    </row>
    <row r="284" spans="1:11" ht="25.5" x14ac:dyDescent="0.25">
      <c r="A284" s="592" t="s">
        <v>1057</v>
      </c>
      <c r="B284" s="593">
        <v>890411</v>
      </c>
      <c r="C284" s="593">
        <v>398751</v>
      </c>
      <c r="D284" s="593">
        <v>13649</v>
      </c>
      <c r="E284" s="593">
        <v>46709</v>
      </c>
      <c r="F284" s="593">
        <v>6119</v>
      </c>
      <c r="G284" s="593">
        <v>4587</v>
      </c>
      <c r="H284" s="593">
        <v>6455</v>
      </c>
      <c r="I284" s="593">
        <v>2184</v>
      </c>
      <c r="J284" s="593">
        <v>16648</v>
      </c>
      <c r="K284" s="591">
        <f t="shared" si="4"/>
        <v>1385513</v>
      </c>
    </row>
    <row r="285" spans="1:11" ht="25.5" x14ac:dyDescent="0.25">
      <c r="A285" s="592" t="s">
        <v>1058</v>
      </c>
      <c r="B285" s="593">
        <v>1088536</v>
      </c>
      <c r="C285" s="593">
        <v>416712</v>
      </c>
      <c r="D285" s="593">
        <v>18376</v>
      </c>
      <c r="E285" s="593">
        <v>60225</v>
      </c>
      <c r="F285" s="593">
        <v>14160</v>
      </c>
      <c r="G285" s="593">
        <v>5591</v>
      </c>
      <c r="H285" s="593">
        <v>9503</v>
      </c>
      <c r="I285" s="593">
        <v>3084</v>
      </c>
      <c r="J285" s="593">
        <v>0</v>
      </c>
      <c r="K285" s="591">
        <f t="shared" si="4"/>
        <v>1616187</v>
      </c>
    </row>
    <row r="286" spans="1:11" ht="25.5" x14ac:dyDescent="0.25">
      <c r="A286" s="592" t="s">
        <v>1059</v>
      </c>
      <c r="B286" s="593">
        <v>1472815</v>
      </c>
      <c r="C286" s="593">
        <v>745358</v>
      </c>
      <c r="D286" s="593">
        <v>25727</v>
      </c>
      <c r="E286" s="593">
        <v>85253</v>
      </c>
      <c r="F286" s="593">
        <v>21315</v>
      </c>
      <c r="G286" s="593">
        <v>9726</v>
      </c>
      <c r="H286" s="593">
        <v>25490</v>
      </c>
      <c r="I286" s="593">
        <v>3672</v>
      </c>
      <c r="J286" s="593">
        <v>33942</v>
      </c>
      <c r="K286" s="591">
        <f t="shared" si="4"/>
        <v>2423298</v>
      </c>
    </row>
    <row r="287" spans="1:11" ht="25.5" x14ac:dyDescent="0.25">
      <c r="A287" s="592" t="s">
        <v>1060</v>
      </c>
      <c r="B287" s="593">
        <v>4099120</v>
      </c>
      <c r="C287" s="593">
        <v>1922971</v>
      </c>
      <c r="D287" s="593">
        <v>70861</v>
      </c>
      <c r="E287" s="593">
        <v>231116</v>
      </c>
      <c r="F287" s="593">
        <v>77520</v>
      </c>
      <c r="G287" s="593">
        <v>22287</v>
      </c>
      <c r="H287" s="593">
        <v>47458</v>
      </c>
      <c r="I287" s="593">
        <v>11544</v>
      </c>
      <c r="J287" s="593">
        <v>127541</v>
      </c>
      <c r="K287" s="591">
        <f t="shared" si="4"/>
        <v>6610418</v>
      </c>
    </row>
    <row r="288" spans="1:11" ht="25.5" x14ac:dyDescent="0.25">
      <c r="A288" s="592" t="s">
        <v>1061</v>
      </c>
      <c r="B288" s="593">
        <v>2454520</v>
      </c>
      <c r="C288" s="593">
        <v>1116422</v>
      </c>
      <c r="D288" s="593">
        <v>38753</v>
      </c>
      <c r="E288" s="593">
        <v>133340</v>
      </c>
      <c r="F288" s="593">
        <v>79282</v>
      </c>
      <c r="G288" s="593">
        <v>15190</v>
      </c>
      <c r="H288" s="593">
        <v>54179</v>
      </c>
      <c r="I288" s="593">
        <v>5556</v>
      </c>
      <c r="J288" s="593">
        <v>173864</v>
      </c>
      <c r="K288" s="591">
        <f t="shared" si="4"/>
        <v>4071106</v>
      </c>
    </row>
    <row r="289" spans="1:11" ht="25.5" x14ac:dyDescent="0.25">
      <c r="A289" s="592" t="s">
        <v>1062</v>
      </c>
      <c r="B289" s="593">
        <v>2778976</v>
      </c>
      <c r="C289" s="593">
        <v>1157952</v>
      </c>
      <c r="D289" s="593">
        <v>45363</v>
      </c>
      <c r="E289" s="593">
        <v>151836</v>
      </c>
      <c r="F289" s="593">
        <v>67501</v>
      </c>
      <c r="G289" s="593">
        <v>15774</v>
      </c>
      <c r="H289" s="593">
        <v>44473</v>
      </c>
      <c r="I289" s="593">
        <v>7476</v>
      </c>
      <c r="J289" s="593">
        <v>0</v>
      </c>
      <c r="K289" s="591">
        <f t="shared" si="4"/>
        <v>4269351</v>
      </c>
    </row>
    <row r="290" spans="1:11" ht="25.5" x14ac:dyDescent="0.25">
      <c r="A290" s="592" t="s">
        <v>1063</v>
      </c>
      <c r="B290" s="593">
        <v>966922</v>
      </c>
      <c r="C290" s="593">
        <v>418351</v>
      </c>
      <c r="D290" s="593">
        <v>17568</v>
      </c>
      <c r="E290" s="593">
        <v>56535</v>
      </c>
      <c r="F290" s="593">
        <v>6378</v>
      </c>
      <c r="G290" s="593">
        <v>5920</v>
      </c>
      <c r="H290" s="593">
        <v>10883</v>
      </c>
      <c r="I290" s="593">
        <v>2904</v>
      </c>
      <c r="J290" s="593">
        <v>0</v>
      </c>
      <c r="K290" s="591">
        <f t="shared" si="4"/>
        <v>1485461</v>
      </c>
    </row>
    <row r="291" spans="1:11" ht="25.5" x14ac:dyDescent="0.25">
      <c r="A291" s="592" t="s">
        <v>1064</v>
      </c>
      <c r="B291" s="593">
        <v>1067851</v>
      </c>
      <c r="C291" s="593">
        <v>753696</v>
      </c>
      <c r="D291" s="593">
        <v>18694</v>
      </c>
      <c r="E291" s="593">
        <v>60294</v>
      </c>
      <c r="F291" s="593">
        <v>12836</v>
      </c>
      <c r="G291" s="593">
        <v>5448</v>
      </c>
      <c r="H291" s="593">
        <v>8492</v>
      </c>
      <c r="I291" s="593">
        <v>3156</v>
      </c>
      <c r="J291" s="593">
        <v>0</v>
      </c>
      <c r="K291" s="591">
        <f t="shared" si="4"/>
        <v>1930467</v>
      </c>
    </row>
    <row r="292" spans="1:11" x14ac:dyDescent="0.25">
      <c r="A292" s="592" t="s">
        <v>1065</v>
      </c>
      <c r="B292" s="593">
        <v>1384463</v>
      </c>
      <c r="C292" s="593">
        <v>593088</v>
      </c>
      <c r="D292" s="593">
        <v>23774</v>
      </c>
      <c r="E292" s="593">
        <v>77765</v>
      </c>
      <c r="F292" s="593">
        <v>25614</v>
      </c>
      <c r="G292" s="593">
        <v>7529</v>
      </c>
      <c r="H292" s="593">
        <v>17399</v>
      </c>
      <c r="I292" s="593">
        <v>3864</v>
      </c>
      <c r="J292" s="593">
        <v>0</v>
      </c>
      <c r="K292" s="591">
        <f t="shared" si="4"/>
        <v>2133496</v>
      </c>
    </row>
    <row r="293" spans="1:11" ht="25.5" x14ac:dyDescent="0.25">
      <c r="A293" s="592" t="s">
        <v>1066</v>
      </c>
      <c r="B293" s="593">
        <v>1114160</v>
      </c>
      <c r="C293" s="593">
        <v>512844</v>
      </c>
      <c r="D293" s="593">
        <v>18281</v>
      </c>
      <c r="E293" s="593">
        <v>61129</v>
      </c>
      <c r="F293" s="593">
        <v>21510</v>
      </c>
      <c r="G293" s="593">
        <v>6179</v>
      </c>
      <c r="H293" s="593">
        <v>15439</v>
      </c>
      <c r="I293" s="593">
        <v>2880</v>
      </c>
      <c r="J293" s="593">
        <v>0</v>
      </c>
      <c r="K293" s="591">
        <f t="shared" si="4"/>
        <v>1752422</v>
      </c>
    </row>
    <row r="294" spans="1:11" ht="25.5" x14ac:dyDescent="0.25">
      <c r="A294" s="592" t="s">
        <v>1067</v>
      </c>
      <c r="B294" s="593">
        <v>2794048</v>
      </c>
      <c r="C294" s="593">
        <v>687216</v>
      </c>
      <c r="D294" s="593">
        <v>45107</v>
      </c>
      <c r="E294" s="593">
        <v>153668</v>
      </c>
      <c r="F294" s="593">
        <v>91353</v>
      </c>
      <c r="G294" s="593">
        <v>17373</v>
      </c>
      <c r="H294" s="593">
        <v>62863</v>
      </c>
      <c r="I294" s="593">
        <v>6564</v>
      </c>
      <c r="J294" s="593">
        <v>34252</v>
      </c>
      <c r="K294" s="591">
        <f t="shared" si="4"/>
        <v>3892444</v>
      </c>
    </row>
    <row r="295" spans="1:11" ht="38.25" x14ac:dyDescent="0.25">
      <c r="A295" s="592" t="s">
        <v>1068</v>
      </c>
      <c r="B295" s="593">
        <v>1528509</v>
      </c>
      <c r="C295" s="593">
        <v>666320</v>
      </c>
      <c r="D295" s="593">
        <v>26091</v>
      </c>
      <c r="E295" s="593">
        <v>85970</v>
      </c>
      <c r="F295" s="593">
        <v>33843</v>
      </c>
      <c r="G295" s="593">
        <v>8687</v>
      </c>
      <c r="H295" s="593">
        <v>22627</v>
      </c>
      <c r="I295" s="593">
        <v>4092</v>
      </c>
      <c r="J295" s="593">
        <v>49920</v>
      </c>
      <c r="K295" s="591">
        <f t="shared" si="4"/>
        <v>2426059</v>
      </c>
    </row>
    <row r="296" spans="1:11" x14ac:dyDescent="0.25">
      <c r="A296" s="592" t="s">
        <v>1069</v>
      </c>
      <c r="B296" s="593">
        <v>13343725</v>
      </c>
      <c r="C296" s="593">
        <v>5651133</v>
      </c>
      <c r="D296" s="593">
        <v>197976</v>
      </c>
      <c r="E296" s="593">
        <v>727124</v>
      </c>
      <c r="F296" s="593">
        <v>292969</v>
      </c>
      <c r="G296" s="593">
        <v>108205</v>
      </c>
      <c r="H296" s="593">
        <v>413227</v>
      </c>
      <c r="I296" s="593">
        <v>19260</v>
      </c>
      <c r="J296" s="593">
        <v>0</v>
      </c>
      <c r="K296" s="591">
        <f t="shared" si="4"/>
        <v>20753619</v>
      </c>
    </row>
    <row r="297" spans="1:11" ht="25.5" x14ac:dyDescent="0.25">
      <c r="A297" s="592" t="s">
        <v>1070</v>
      </c>
      <c r="B297" s="593">
        <v>4355169</v>
      </c>
      <c r="C297" s="593">
        <v>2542883</v>
      </c>
      <c r="D297" s="593">
        <v>66719</v>
      </c>
      <c r="E297" s="593">
        <v>238093</v>
      </c>
      <c r="F297" s="593">
        <v>127351</v>
      </c>
      <c r="G297" s="593">
        <v>31734</v>
      </c>
      <c r="H297" s="593">
        <v>126879</v>
      </c>
      <c r="I297" s="593">
        <v>7488</v>
      </c>
      <c r="J297" s="593">
        <v>150653</v>
      </c>
      <c r="K297" s="591">
        <f t="shared" si="4"/>
        <v>7646969</v>
      </c>
    </row>
    <row r="298" spans="1:11" ht="25.5" x14ac:dyDescent="0.25">
      <c r="A298" s="592" t="s">
        <v>1071</v>
      </c>
      <c r="B298" s="593">
        <v>7704675</v>
      </c>
      <c r="C298" s="593">
        <v>4287092</v>
      </c>
      <c r="D298" s="593">
        <v>111870</v>
      </c>
      <c r="E298" s="593">
        <v>401892</v>
      </c>
      <c r="F298" s="593">
        <v>188790</v>
      </c>
      <c r="G298" s="593">
        <v>51070</v>
      </c>
      <c r="H298" s="593">
        <v>178853</v>
      </c>
      <c r="I298" s="593">
        <v>15804</v>
      </c>
      <c r="J298" s="593">
        <v>0</v>
      </c>
      <c r="K298" s="591">
        <f t="shared" si="4"/>
        <v>12940046</v>
      </c>
    </row>
    <row r="299" spans="1:11" ht="25.5" x14ac:dyDescent="0.25">
      <c r="A299" s="592" t="s">
        <v>1072</v>
      </c>
      <c r="B299" s="593">
        <v>1124509</v>
      </c>
      <c r="C299" s="593">
        <v>548159</v>
      </c>
      <c r="D299" s="593">
        <v>18882</v>
      </c>
      <c r="E299" s="593">
        <v>62358</v>
      </c>
      <c r="F299" s="593">
        <v>20196</v>
      </c>
      <c r="G299" s="593">
        <v>6220</v>
      </c>
      <c r="H299" s="593">
        <v>14486</v>
      </c>
      <c r="I299" s="593">
        <v>3096</v>
      </c>
      <c r="J299" s="593">
        <v>41559</v>
      </c>
      <c r="K299" s="591">
        <f t="shared" si="4"/>
        <v>1839465</v>
      </c>
    </row>
    <row r="300" spans="1:11" ht="25.5" x14ac:dyDescent="0.25">
      <c r="A300" s="592" t="s">
        <v>1073</v>
      </c>
      <c r="B300" s="593">
        <v>1919726</v>
      </c>
      <c r="C300" s="593">
        <v>863714</v>
      </c>
      <c r="D300" s="593">
        <v>32053</v>
      </c>
      <c r="E300" s="593">
        <v>107451</v>
      </c>
      <c r="F300" s="593">
        <v>63008</v>
      </c>
      <c r="G300" s="593">
        <v>11882</v>
      </c>
      <c r="H300" s="593">
        <v>40777</v>
      </c>
      <c r="I300" s="593">
        <v>4812</v>
      </c>
      <c r="J300" s="593">
        <v>66964</v>
      </c>
      <c r="K300" s="591">
        <f t="shared" si="4"/>
        <v>3110387</v>
      </c>
    </row>
    <row r="301" spans="1:11" ht="25.5" x14ac:dyDescent="0.25">
      <c r="A301" s="592" t="s">
        <v>1074</v>
      </c>
      <c r="B301" s="593">
        <v>8862119</v>
      </c>
      <c r="C301" s="593">
        <v>3267008</v>
      </c>
      <c r="D301" s="593">
        <v>135401</v>
      </c>
      <c r="E301" s="593">
        <v>482072</v>
      </c>
      <c r="F301" s="593">
        <v>275739</v>
      </c>
      <c r="G301" s="593">
        <v>64429</v>
      </c>
      <c r="H301" s="593">
        <v>251227</v>
      </c>
      <c r="I301" s="593">
        <v>16536</v>
      </c>
      <c r="J301" s="593">
        <v>866301</v>
      </c>
      <c r="K301" s="591">
        <f t="shared" si="4"/>
        <v>14220832</v>
      </c>
    </row>
    <row r="302" spans="1:11" ht="25.5" x14ac:dyDescent="0.25">
      <c r="A302" s="592" t="s">
        <v>1075</v>
      </c>
      <c r="B302" s="593">
        <v>1352351</v>
      </c>
      <c r="C302" s="593">
        <v>585936</v>
      </c>
      <c r="D302" s="593">
        <v>23333</v>
      </c>
      <c r="E302" s="593">
        <v>76013</v>
      </c>
      <c r="F302" s="593">
        <v>23444</v>
      </c>
      <c r="G302" s="593">
        <v>7296</v>
      </c>
      <c r="H302" s="593">
        <v>16113</v>
      </c>
      <c r="I302" s="593">
        <v>3900</v>
      </c>
      <c r="J302" s="593">
        <v>0</v>
      </c>
      <c r="K302" s="591">
        <f t="shared" si="4"/>
        <v>2088386</v>
      </c>
    </row>
    <row r="303" spans="1:11" ht="25.5" x14ac:dyDescent="0.25">
      <c r="A303" s="592" t="s">
        <v>1076</v>
      </c>
      <c r="B303" s="593">
        <v>3682366</v>
      </c>
      <c r="C303" s="593">
        <v>1151592</v>
      </c>
      <c r="D303" s="593">
        <v>56151</v>
      </c>
      <c r="E303" s="593">
        <v>196970</v>
      </c>
      <c r="F303" s="593">
        <v>143389</v>
      </c>
      <c r="G303" s="593">
        <v>23819</v>
      </c>
      <c r="H303" s="593">
        <v>96644</v>
      </c>
      <c r="I303" s="593">
        <v>7920</v>
      </c>
      <c r="J303" s="593">
        <v>242781</v>
      </c>
      <c r="K303" s="591">
        <f t="shared" si="4"/>
        <v>5601632</v>
      </c>
    </row>
    <row r="304" spans="1:11" ht="25.5" x14ac:dyDescent="0.25">
      <c r="A304" s="592" t="s">
        <v>1077</v>
      </c>
      <c r="B304" s="593">
        <v>3002118</v>
      </c>
      <c r="C304" s="593">
        <v>1607290</v>
      </c>
      <c r="D304" s="593">
        <v>49159</v>
      </c>
      <c r="E304" s="593">
        <v>164420</v>
      </c>
      <c r="F304" s="593">
        <v>33219</v>
      </c>
      <c r="G304" s="593">
        <v>16955</v>
      </c>
      <c r="H304" s="593">
        <v>33211</v>
      </c>
      <c r="I304" s="593">
        <v>7968</v>
      </c>
      <c r="J304" s="593">
        <v>187224</v>
      </c>
      <c r="K304" s="591">
        <f t="shared" si="4"/>
        <v>5101564</v>
      </c>
    </row>
    <row r="305" spans="1:11" ht="25.5" x14ac:dyDescent="0.25">
      <c r="A305" s="592" t="s">
        <v>1078</v>
      </c>
      <c r="B305" s="593">
        <v>3272713</v>
      </c>
      <c r="C305" s="593">
        <v>788016</v>
      </c>
      <c r="D305" s="593">
        <v>49040</v>
      </c>
      <c r="E305" s="593">
        <v>172057</v>
      </c>
      <c r="F305" s="593">
        <v>104237</v>
      </c>
      <c r="G305" s="593">
        <v>19407</v>
      </c>
      <c r="H305" s="593">
        <v>65845</v>
      </c>
      <c r="I305" s="593">
        <v>7068</v>
      </c>
      <c r="J305" s="593">
        <v>381887</v>
      </c>
      <c r="K305" s="591">
        <f t="shared" si="4"/>
        <v>4860270</v>
      </c>
    </row>
    <row r="306" spans="1:11" ht="25.5" x14ac:dyDescent="0.25">
      <c r="A306" s="592" t="s">
        <v>1079</v>
      </c>
      <c r="B306" s="593">
        <v>1113178</v>
      </c>
      <c r="C306" s="593">
        <v>409656</v>
      </c>
      <c r="D306" s="593">
        <v>18451</v>
      </c>
      <c r="E306" s="593">
        <v>61286</v>
      </c>
      <c r="F306" s="593">
        <v>22589</v>
      </c>
      <c r="G306" s="593">
        <v>6142</v>
      </c>
      <c r="H306" s="593">
        <v>15497</v>
      </c>
      <c r="I306" s="593">
        <v>3024</v>
      </c>
      <c r="J306" s="593">
        <v>4385</v>
      </c>
      <c r="K306" s="591">
        <f t="shared" si="4"/>
        <v>1654208</v>
      </c>
    </row>
    <row r="307" spans="1:11" ht="38.25" x14ac:dyDescent="0.25">
      <c r="A307" s="592" t="s">
        <v>1080</v>
      </c>
      <c r="B307" s="593">
        <v>1145446</v>
      </c>
      <c r="C307" s="593">
        <v>491568</v>
      </c>
      <c r="D307" s="593">
        <v>19847</v>
      </c>
      <c r="E307" s="593">
        <v>64832</v>
      </c>
      <c r="F307" s="593">
        <v>16864</v>
      </c>
      <c r="G307" s="593">
        <v>6367</v>
      </c>
      <c r="H307" s="593">
        <v>12662</v>
      </c>
      <c r="I307" s="593">
        <v>3168</v>
      </c>
      <c r="J307" s="593">
        <v>16893</v>
      </c>
      <c r="K307" s="591">
        <f t="shared" si="4"/>
        <v>1777647</v>
      </c>
    </row>
    <row r="308" spans="1:11" ht="25.5" x14ac:dyDescent="0.25">
      <c r="A308" s="592" t="s">
        <v>1081</v>
      </c>
      <c r="B308" s="593">
        <v>2950629</v>
      </c>
      <c r="C308" s="593">
        <v>1817576</v>
      </c>
      <c r="D308" s="593">
        <v>44077</v>
      </c>
      <c r="E308" s="593">
        <v>158178</v>
      </c>
      <c r="F308" s="593">
        <v>79609</v>
      </c>
      <c r="G308" s="593">
        <v>20488</v>
      </c>
      <c r="H308" s="593">
        <v>77396</v>
      </c>
      <c r="I308" s="593">
        <v>5172</v>
      </c>
      <c r="J308" s="593">
        <v>0</v>
      </c>
      <c r="K308" s="591">
        <f t="shared" si="4"/>
        <v>5153125</v>
      </c>
    </row>
    <row r="309" spans="1:11" ht="25.5" x14ac:dyDescent="0.25">
      <c r="A309" s="592" t="s">
        <v>1082</v>
      </c>
      <c r="B309" s="593">
        <v>2905337</v>
      </c>
      <c r="C309" s="593">
        <v>1095168</v>
      </c>
      <c r="D309" s="593">
        <v>47244</v>
      </c>
      <c r="E309" s="593">
        <v>160816</v>
      </c>
      <c r="F309" s="593">
        <v>108359</v>
      </c>
      <c r="G309" s="593">
        <v>18364</v>
      </c>
      <c r="H309" s="593">
        <v>68298</v>
      </c>
      <c r="I309" s="593">
        <v>6732</v>
      </c>
      <c r="J309" s="593">
        <v>130505</v>
      </c>
      <c r="K309" s="591">
        <f t="shared" si="4"/>
        <v>4540823</v>
      </c>
    </row>
    <row r="310" spans="1:11" ht="25.5" x14ac:dyDescent="0.25">
      <c r="A310" s="592" t="s">
        <v>1083</v>
      </c>
      <c r="B310" s="593">
        <v>5670210</v>
      </c>
      <c r="C310" s="593">
        <v>782059</v>
      </c>
      <c r="D310" s="593">
        <v>90043</v>
      </c>
      <c r="E310" s="593">
        <v>314162</v>
      </c>
      <c r="F310" s="593">
        <v>202517</v>
      </c>
      <c r="G310" s="593">
        <v>40043</v>
      </c>
      <c r="H310" s="593">
        <v>161970</v>
      </c>
      <c r="I310" s="593">
        <v>11256</v>
      </c>
      <c r="J310" s="593">
        <v>48922</v>
      </c>
      <c r="K310" s="591">
        <f t="shared" si="4"/>
        <v>7321182</v>
      </c>
    </row>
    <row r="311" spans="1:11" ht="25.5" x14ac:dyDescent="0.25">
      <c r="A311" s="592" t="s">
        <v>1084</v>
      </c>
      <c r="B311" s="593">
        <v>2699229</v>
      </c>
      <c r="C311" s="593">
        <v>2154540</v>
      </c>
      <c r="D311" s="593">
        <v>39358</v>
      </c>
      <c r="E311" s="593">
        <v>140975</v>
      </c>
      <c r="F311" s="593">
        <v>70613</v>
      </c>
      <c r="G311" s="593">
        <v>17031</v>
      </c>
      <c r="H311" s="593">
        <v>56476</v>
      </c>
      <c r="I311" s="593">
        <v>5220</v>
      </c>
      <c r="J311" s="593">
        <v>160411</v>
      </c>
      <c r="K311" s="591">
        <f t="shared" si="4"/>
        <v>5343853</v>
      </c>
    </row>
    <row r="312" spans="1:11" ht="25.5" x14ac:dyDescent="0.25">
      <c r="A312" s="592" t="s">
        <v>1085</v>
      </c>
      <c r="B312" s="593">
        <v>6495024</v>
      </c>
      <c r="C312" s="593">
        <v>3004019</v>
      </c>
      <c r="D312" s="593">
        <v>102704</v>
      </c>
      <c r="E312" s="593">
        <v>353714</v>
      </c>
      <c r="F312" s="593">
        <v>251728</v>
      </c>
      <c r="G312" s="593">
        <v>41421</v>
      </c>
      <c r="H312" s="593">
        <v>155126</v>
      </c>
      <c r="I312" s="593">
        <v>14928</v>
      </c>
      <c r="J312" s="593">
        <v>0</v>
      </c>
      <c r="K312" s="591">
        <f t="shared" si="4"/>
        <v>10418664</v>
      </c>
    </row>
    <row r="313" spans="1:11" ht="25.5" x14ac:dyDescent="0.25">
      <c r="A313" s="592" t="s">
        <v>1086</v>
      </c>
      <c r="B313" s="593">
        <v>5034491</v>
      </c>
      <c r="C313" s="593">
        <v>2352601</v>
      </c>
      <c r="D313" s="593">
        <v>77029</v>
      </c>
      <c r="E313" s="593">
        <v>278301</v>
      </c>
      <c r="F313" s="593">
        <v>314170</v>
      </c>
      <c r="G313" s="593">
        <v>39862</v>
      </c>
      <c r="H313" s="593">
        <v>216359</v>
      </c>
      <c r="I313" s="593">
        <v>7596</v>
      </c>
      <c r="J313" s="593">
        <v>421070</v>
      </c>
      <c r="K313" s="591">
        <f t="shared" si="4"/>
        <v>8741479</v>
      </c>
    </row>
    <row r="314" spans="1:11" ht="25.5" x14ac:dyDescent="0.25">
      <c r="A314" s="592" t="s">
        <v>1087</v>
      </c>
      <c r="B314" s="593">
        <v>1268213</v>
      </c>
      <c r="C314" s="593">
        <v>693321</v>
      </c>
      <c r="D314" s="593">
        <v>21516</v>
      </c>
      <c r="E314" s="593">
        <v>70502</v>
      </c>
      <c r="F314" s="593">
        <v>10982</v>
      </c>
      <c r="G314" s="593">
        <v>6652</v>
      </c>
      <c r="H314" s="593">
        <v>9499</v>
      </c>
      <c r="I314" s="593">
        <v>3564</v>
      </c>
      <c r="J314" s="593">
        <v>0</v>
      </c>
      <c r="K314" s="591">
        <f t="shared" si="4"/>
        <v>2084249</v>
      </c>
    </row>
    <row r="315" spans="1:11" ht="25.5" x14ac:dyDescent="0.25">
      <c r="A315" s="592" t="s">
        <v>1088</v>
      </c>
      <c r="B315" s="593">
        <v>6113970</v>
      </c>
      <c r="C315" s="593">
        <v>1063788</v>
      </c>
      <c r="D315" s="593">
        <v>94889</v>
      </c>
      <c r="E315" s="593">
        <v>330769</v>
      </c>
      <c r="F315" s="593">
        <v>261157</v>
      </c>
      <c r="G315" s="593">
        <v>39882</v>
      </c>
      <c r="H315" s="593">
        <v>163946</v>
      </c>
      <c r="I315" s="593">
        <v>13164</v>
      </c>
      <c r="J315" s="593">
        <v>288912</v>
      </c>
      <c r="K315" s="591">
        <f t="shared" si="4"/>
        <v>8370477</v>
      </c>
    </row>
    <row r="316" spans="1:11" ht="25.5" x14ac:dyDescent="0.25">
      <c r="A316" s="592" t="s">
        <v>1089</v>
      </c>
      <c r="B316" s="593">
        <v>1334565</v>
      </c>
      <c r="C316" s="593">
        <v>632412</v>
      </c>
      <c r="D316" s="593">
        <v>23373</v>
      </c>
      <c r="E316" s="593">
        <v>75345</v>
      </c>
      <c r="F316" s="593">
        <v>16082</v>
      </c>
      <c r="G316" s="593">
        <v>6803</v>
      </c>
      <c r="H316" s="593">
        <v>10543</v>
      </c>
      <c r="I316" s="593">
        <v>3984</v>
      </c>
      <c r="J316" s="593">
        <v>32353</v>
      </c>
      <c r="K316" s="591">
        <f t="shared" si="4"/>
        <v>2135460</v>
      </c>
    </row>
    <row r="317" spans="1:11" ht="25.5" x14ac:dyDescent="0.25">
      <c r="A317" s="592" t="s">
        <v>1090</v>
      </c>
      <c r="B317" s="593">
        <v>1877942</v>
      </c>
      <c r="C317" s="593">
        <v>900299</v>
      </c>
      <c r="D317" s="593">
        <v>28632</v>
      </c>
      <c r="E317" s="593">
        <v>99537</v>
      </c>
      <c r="F317" s="593">
        <v>35371</v>
      </c>
      <c r="G317" s="593">
        <v>11759</v>
      </c>
      <c r="H317" s="593">
        <v>33742</v>
      </c>
      <c r="I317" s="593">
        <v>4584</v>
      </c>
      <c r="J317" s="593">
        <v>126521</v>
      </c>
      <c r="K317" s="591">
        <f t="shared" si="4"/>
        <v>3118387</v>
      </c>
    </row>
    <row r="318" spans="1:11" ht="25.5" x14ac:dyDescent="0.25">
      <c r="A318" s="592" t="s">
        <v>1091</v>
      </c>
      <c r="B318" s="593">
        <v>1874322</v>
      </c>
      <c r="C318" s="593">
        <v>1019354</v>
      </c>
      <c r="D318" s="593">
        <v>30826</v>
      </c>
      <c r="E318" s="593">
        <v>103429</v>
      </c>
      <c r="F318" s="593">
        <v>46385</v>
      </c>
      <c r="G318" s="593">
        <v>10910</v>
      </c>
      <c r="H318" s="593">
        <v>29856</v>
      </c>
      <c r="I318" s="593">
        <v>4764</v>
      </c>
      <c r="J318" s="593">
        <v>167413</v>
      </c>
      <c r="K318" s="591">
        <f t="shared" si="4"/>
        <v>3287259</v>
      </c>
    </row>
    <row r="319" spans="1:11" ht="38.25" x14ac:dyDescent="0.25">
      <c r="A319" s="592" t="s">
        <v>1092</v>
      </c>
      <c r="B319" s="593">
        <v>1404208</v>
      </c>
      <c r="C319" s="593">
        <v>832743</v>
      </c>
      <c r="D319" s="593">
        <v>24836</v>
      </c>
      <c r="E319" s="593">
        <v>78982</v>
      </c>
      <c r="F319" s="593">
        <v>15203</v>
      </c>
      <c r="G319" s="593">
        <v>7396</v>
      </c>
      <c r="H319" s="593">
        <v>11745</v>
      </c>
      <c r="I319" s="593">
        <v>5016</v>
      </c>
      <c r="J319" s="593">
        <v>45874</v>
      </c>
      <c r="K319" s="591">
        <f t="shared" si="4"/>
        <v>2426003</v>
      </c>
    </row>
    <row r="320" spans="1:11" ht="38.25" x14ac:dyDescent="0.25">
      <c r="A320" s="592" t="s">
        <v>1093</v>
      </c>
      <c r="B320" s="593">
        <v>1712164</v>
      </c>
      <c r="C320" s="593">
        <v>818193</v>
      </c>
      <c r="D320" s="593">
        <v>28151</v>
      </c>
      <c r="E320" s="593">
        <v>94800</v>
      </c>
      <c r="F320" s="593">
        <v>26368</v>
      </c>
      <c r="G320" s="593">
        <v>10439</v>
      </c>
      <c r="H320" s="593">
        <v>25919</v>
      </c>
      <c r="I320" s="593">
        <v>4296</v>
      </c>
      <c r="J320" s="593">
        <v>17133</v>
      </c>
      <c r="K320" s="591">
        <f t="shared" si="4"/>
        <v>2737463</v>
      </c>
    </row>
    <row r="321" spans="1:11" ht="38.25" x14ac:dyDescent="0.25">
      <c r="A321" s="592" t="s">
        <v>1094</v>
      </c>
      <c r="B321" s="593">
        <v>52426965</v>
      </c>
      <c r="C321" s="593">
        <v>14460726</v>
      </c>
      <c r="D321" s="593">
        <v>785238</v>
      </c>
      <c r="E321" s="593">
        <v>2861755</v>
      </c>
      <c r="F321" s="593">
        <v>944848</v>
      </c>
      <c r="G321" s="593">
        <v>445272</v>
      </c>
      <c r="H321" s="593">
        <v>1566772</v>
      </c>
      <c r="I321" s="593">
        <v>75060</v>
      </c>
      <c r="J321" s="593">
        <v>0</v>
      </c>
      <c r="K321" s="591">
        <f t="shared" si="4"/>
        <v>73566636</v>
      </c>
    </row>
    <row r="322" spans="1:11" ht="38.25" x14ac:dyDescent="0.25">
      <c r="A322" s="592" t="s">
        <v>1095</v>
      </c>
      <c r="B322" s="593">
        <v>901509</v>
      </c>
      <c r="C322" s="593">
        <v>297564</v>
      </c>
      <c r="D322" s="593">
        <v>14987</v>
      </c>
      <c r="E322" s="593">
        <v>49837</v>
      </c>
      <c r="F322" s="593">
        <v>21208</v>
      </c>
      <c r="G322" s="593">
        <v>5098</v>
      </c>
      <c r="H322" s="593">
        <v>13980</v>
      </c>
      <c r="I322" s="593">
        <v>2412</v>
      </c>
      <c r="J322" s="593">
        <v>16076</v>
      </c>
      <c r="K322" s="591">
        <f t="shared" si="4"/>
        <v>1322671</v>
      </c>
    </row>
    <row r="323" spans="1:11" ht="25.5" x14ac:dyDescent="0.25">
      <c r="A323" s="592" t="s">
        <v>1096</v>
      </c>
      <c r="B323" s="593">
        <v>842891</v>
      </c>
      <c r="C323" s="593">
        <v>322536</v>
      </c>
      <c r="D323" s="593">
        <v>14451</v>
      </c>
      <c r="E323" s="593">
        <v>47301</v>
      </c>
      <c r="F323" s="593">
        <v>15088</v>
      </c>
      <c r="G323" s="593">
        <v>4583</v>
      </c>
      <c r="H323" s="593">
        <v>10304</v>
      </c>
      <c r="I323" s="593">
        <v>2352</v>
      </c>
      <c r="J323" s="593">
        <v>0</v>
      </c>
      <c r="K323" s="591">
        <f t="shared" si="4"/>
        <v>1259506</v>
      </c>
    </row>
    <row r="324" spans="1:11" ht="25.5" x14ac:dyDescent="0.25">
      <c r="A324" s="592" t="s">
        <v>1097</v>
      </c>
      <c r="B324" s="593">
        <v>1143436</v>
      </c>
      <c r="C324" s="593">
        <v>458923</v>
      </c>
      <c r="D324" s="593">
        <v>18982</v>
      </c>
      <c r="E324" s="593">
        <v>62689</v>
      </c>
      <c r="F324" s="593">
        <v>16227</v>
      </c>
      <c r="G324" s="593">
        <v>6042</v>
      </c>
      <c r="H324" s="593">
        <v>11493</v>
      </c>
      <c r="I324" s="593">
        <v>3228</v>
      </c>
      <c r="J324" s="593">
        <v>0</v>
      </c>
      <c r="K324" s="591">
        <f t="shared" si="4"/>
        <v>1721020</v>
      </c>
    </row>
    <row r="325" spans="1:11" ht="25.5" x14ac:dyDescent="0.25">
      <c r="A325" s="592" t="s">
        <v>1098</v>
      </c>
      <c r="B325" s="593">
        <v>1380630</v>
      </c>
      <c r="C325" s="593">
        <v>673032</v>
      </c>
      <c r="D325" s="593">
        <v>24144</v>
      </c>
      <c r="E325" s="593">
        <v>77892</v>
      </c>
      <c r="F325" s="593">
        <v>18276</v>
      </c>
      <c r="G325" s="593">
        <v>7057</v>
      </c>
      <c r="H325" s="593">
        <v>11263</v>
      </c>
      <c r="I325" s="593">
        <v>4104</v>
      </c>
      <c r="J325" s="593">
        <v>0</v>
      </c>
      <c r="K325" s="591">
        <f t="shared" ref="K325:K388" si="5">SUM(B325:J325)</f>
        <v>2196398</v>
      </c>
    </row>
    <row r="326" spans="1:11" ht="25.5" x14ac:dyDescent="0.25">
      <c r="A326" s="592" t="s">
        <v>1099</v>
      </c>
      <c r="B326" s="593">
        <v>1936591</v>
      </c>
      <c r="C326" s="593">
        <v>539244</v>
      </c>
      <c r="D326" s="593">
        <v>30726</v>
      </c>
      <c r="E326" s="593">
        <v>104806</v>
      </c>
      <c r="F326" s="593">
        <v>51657</v>
      </c>
      <c r="G326" s="593">
        <v>11270</v>
      </c>
      <c r="H326" s="593">
        <v>34863</v>
      </c>
      <c r="I326" s="593">
        <v>4608</v>
      </c>
      <c r="J326" s="593">
        <v>26864</v>
      </c>
      <c r="K326" s="591">
        <f t="shared" si="5"/>
        <v>2740629</v>
      </c>
    </row>
    <row r="327" spans="1:11" ht="25.5" x14ac:dyDescent="0.25">
      <c r="A327" s="592" t="s">
        <v>1100</v>
      </c>
      <c r="B327" s="593">
        <v>27196566</v>
      </c>
      <c r="C327" s="593">
        <v>9378324</v>
      </c>
      <c r="D327" s="593">
        <v>379903</v>
      </c>
      <c r="E327" s="593">
        <v>1400312</v>
      </c>
      <c r="F327" s="593">
        <v>1015682</v>
      </c>
      <c r="G327" s="593">
        <v>194265</v>
      </c>
      <c r="H327" s="593">
        <v>812403</v>
      </c>
      <c r="I327" s="593">
        <v>46884</v>
      </c>
      <c r="J327" s="593">
        <v>761950</v>
      </c>
      <c r="K327" s="591">
        <f t="shared" si="5"/>
        <v>41186289</v>
      </c>
    </row>
    <row r="328" spans="1:11" ht="25.5" x14ac:dyDescent="0.25">
      <c r="A328" s="592" t="s">
        <v>1101</v>
      </c>
      <c r="B328" s="593">
        <v>6688611</v>
      </c>
      <c r="C328" s="593">
        <v>2343816</v>
      </c>
      <c r="D328" s="593">
        <v>101300</v>
      </c>
      <c r="E328" s="593">
        <v>359793</v>
      </c>
      <c r="F328" s="593">
        <v>268556</v>
      </c>
      <c r="G328" s="593">
        <v>45706</v>
      </c>
      <c r="H328" s="593">
        <v>188120</v>
      </c>
      <c r="I328" s="593">
        <v>12744</v>
      </c>
      <c r="J328" s="593">
        <v>166805</v>
      </c>
      <c r="K328" s="591">
        <f t="shared" si="5"/>
        <v>10175451</v>
      </c>
    </row>
    <row r="329" spans="1:11" ht="25.5" x14ac:dyDescent="0.25">
      <c r="A329" s="592" t="s">
        <v>1102</v>
      </c>
      <c r="B329" s="593">
        <v>3927417</v>
      </c>
      <c r="C329" s="593">
        <v>2005142</v>
      </c>
      <c r="D329" s="593">
        <v>61236</v>
      </c>
      <c r="E329" s="593">
        <v>211686</v>
      </c>
      <c r="F329" s="593">
        <v>117291</v>
      </c>
      <c r="G329" s="593">
        <v>24392</v>
      </c>
      <c r="H329" s="593">
        <v>80676</v>
      </c>
      <c r="I329" s="593">
        <v>8976</v>
      </c>
      <c r="J329" s="593">
        <v>0</v>
      </c>
      <c r="K329" s="591">
        <f t="shared" si="5"/>
        <v>6436816</v>
      </c>
    </row>
    <row r="330" spans="1:11" ht="25.5" x14ac:dyDescent="0.25">
      <c r="A330" s="592" t="s">
        <v>1103</v>
      </c>
      <c r="B330" s="593">
        <v>18280977</v>
      </c>
      <c r="C330" s="593">
        <v>9013956</v>
      </c>
      <c r="D330" s="593">
        <v>281586</v>
      </c>
      <c r="E330" s="593">
        <v>984332</v>
      </c>
      <c r="F330" s="593">
        <v>318377</v>
      </c>
      <c r="G330" s="593">
        <v>117624</v>
      </c>
      <c r="H330" s="593">
        <v>333081</v>
      </c>
      <c r="I330" s="593">
        <v>38628</v>
      </c>
      <c r="J330" s="593">
        <v>0</v>
      </c>
      <c r="K330" s="591">
        <f t="shared" si="5"/>
        <v>29368561</v>
      </c>
    </row>
    <row r="331" spans="1:11" ht="25.5" x14ac:dyDescent="0.25">
      <c r="A331" s="592" t="s">
        <v>1104</v>
      </c>
      <c r="B331" s="593">
        <v>1292958</v>
      </c>
      <c r="C331" s="593">
        <v>492768</v>
      </c>
      <c r="D331" s="593">
        <v>22024</v>
      </c>
      <c r="E331" s="593">
        <v>72651</v>
      </c>
      <c r="F331" s="593">
        <v>33917</v>
      </c>
      <c r="G331" s="593">
        <v>7378</v>
      </c>
      <c r="H331" s="593">
        <v>20638</v>
      </c>
      <c r="I331" s="593">
        <v>3456</v>
      </c>
      <c r="J331" s="593">
        <v>35846</v>
      </c>
      <c r="K331" s="591">
        <f t="shared" si="5"/>
        <v>1981636</v>
      </c>
    </row>
    <row r="332" spans="1:11" ht="25.5" x14ac:dyDescent="0.25">
      <c r="A332" s="592" t="s">
        <v>1105</v>
      </c>
      <c r="B332" s="593">
        <v>1421926</v>
      </c>
      <c r="C332" s="593">
        <v>492360</v>
      </c>
      <c r="D332" s="593">
        <v>23697</v>
      </c>
      <c r="E332" s="593">
        <v>78324</v>
      </c>
      <c r="F332" s="593">
        <v>25840</v>
      </c>
      <c r="G332" s="593">
        <v>7647</v>
      </c>
      <c r="H332" s="593">
        <v>16806</v>
      </c>
      <c r="I332" s="593">
        <v>3924</v>
      </c>
      <c r="J332" s="593">
        <v>48226</v>
      </c>
      <c r="K332" s="591">
        <f t="shared" si="5"/>
        <v>2118750</v>
      </c>
    </row>
    <row r="333" spans="1:11" ht="25.5" x14ac:dyDescent="0.25">
      <c r="A333" s="592" t="s">
        <v>1106</v>
      </c>
      <c r="B333" s="593">
        <v>2841283</v>
      </c>
      <c r="C333" s="593">
        <v>670152</v>
      </c>
      <c r="D333" s="593">
        <v>45930</v>
      </c>
      <c r="E333" s="593">
        <v>156549</v>
      </c>
      <c r="F333" s="593">
        <v>93318</v>
      </c>
      <c r="G333" s="593">
        <v>17833</v>
      </c>
      <c r="H333" s="593">
        <v>64070</v>
      </c>
      <c r="I333" s="593">
        <v>6636</v>
      </c>
      <c r="J333" s="593">
        <v>0</v>
      </c>
      <c r="K333" s="591">
        <f t="shared" si="5"/>
        <v>3895771</v>
      </c>
    </row>
    <row r="334" spans="1:11" ht="25.5" x14ac:dyDescent="0.25">
      <c r="A334" s="592" t="s">
        <v>1107</v>
      </c>
      <c r="B334" s="593">
        <v>2112427</v>
      </c>
      <c r="C334" s="593">
        <v>808957</v>
      </c>
      <c r="D334" s="593">
        <v>33549</v>
      </c>
      <c r="E334" s="593">
        <v>117219</v>
      </c>
      <c r="F334" s="593">
        <v>21406</v>
      </c>
      <c r="G334" s="593">
        <v>14724</v>
      </c>
      <c r="H334" s="593">
        <v>37729</v>
      </c>
      <c r="I334" s="593">
        <v>3924</v>
      </c>
      <c r="J334" s="593">
        <v>0</v>
      </c>
      <c r="K334" s="591">
        <f t="shared" si="5"/>
        <v>3149935</v>
      </c>
    </row>
    <row r="335" spans="1:11" ht="25.5" x14ac:dyDescent="0.25">
      <c r="A335" s="592" t="s">
        <v>1108</v>
      </c>
      <c r="B335" s="593">
        <v>683743</v>
      </c>
      <c r="C335" s="593">
        <v>362438</v>
      </c>
      <c r="D335" s="593">
        <v>11941</v>
      </c>
      <c r="E335" s="593">
        <v>38556</v>
      </c>
      <c r="F335" s="593">
        <v>7712</v>
      </c>
      <c r="G335" s="593">
        <v>3532</v>
      </c>
      <c r="H335" s="593">
        <v>5680</v>
      </c>
      <c r="I335" s="593">
        <v>2028</v>
      </c>
      <c r="J335" s="593">
        <v>5004</v>
      </c>
      <c r="K335" s="591">
        <f t="shared" si="5"/>
        <v>1120634</v>
      </c>
    </row>
    <row r="336" spans="1:11" ht="25.5" x14ac:dyDescent="0.25">
      <c r="A336" s="592" t="s">
        <v>1109</v>
      </c>
      <c r="B336" s="593">
        <v>2869755</v>
      </c>
      <c r="C336" s="593">
        <v>892046</v>
      </c>
      <c r="D336" s="593">
        <v>46337</v>
      </c>
      <c r="E336" s="593">
        <v>162463</v>
      </c>
      <c r="F336" s="593">
        <v>64476</v>
      </c>
      <c r="G336" s="593">
        <v>22821</v>
      </c>
      <c r="H336" s="593">
        <v>81929</v>
      </c>
      <c r="I336" s="593">
        <v>5520</v>
      </c>
      <c r="J336" s="593">
        <v>0</v>
      </c>
      <c r="K336" s="591">
        <f t="shared" si="5"/>
        <v>4145347</v>
      </c>
    </row>
    <row r="337" spans="1:11" ht="51" x14ac:dyDescent="0.25">
      <c r="A337" s="592" t="s">
        <v>1110</v>
      </c>
      <c r="B337" s="593">
        <v>25176044</v>
      </c>
      <c r="C337" s="593">
        <v>12163946</v>
      </c>
      <c r="D337" s="593">
        <v>383204</v>
      </c>
      <c r="E337" s="593">
        <v>1369865</v>
      </c>
      <c r="F337" s="593">
        <v>1052653</v>
      </c>
      <c r="G337" s="593">
        <v>183111</v>
      </c>
      <c r="H337" s="593">
        <v>813132</v>
      </c>
      <c r="I337" s="593">
        <v>44160</v>
      </c>
      <c r="J337" s="593">
        <v>1035367</v>
      </c>
      <c r="K337" s="591">
        <f t="shared" si="5"/>
        <v>42221482</v>
      </c>
    </row>
    <row r="338" spans="1:11" ht="25.5" x14ac:dyDescent="0.25">
      <c r="A338" s="592" t="s">
        <v>1111</v>
      </c>
      <c r="B338" s="593">
        <v>1369079</v>
      </c>
      <c r="C338" s="593">
        <v>606288</v>
      </c>
      <c r="D338" s="593">
        <v>23742</v>
      </c>
      <c r="E338" s="593">
        <v>76958</v>
      </c>
      <c r="F338" s="593">
        <v>18353</v>
      </c>
      <c r="G338" s="593">
        <v>7083</v>
      </c>
      <c r="H338" s="593">
        <v>12429</v>
      </c>
      <c r="I338" s="593">
        <v>3996</v>
      </c>
      <c r="J338" s="593">
        <v>27457</v>
      </c>
      <c r="K338" s="591">
        <f t="shared" si="5"/>
        <v>2145385</v>
      </c>
    </row>
    <row r="339" spans="1:11" ht="25.5" x14ac:dyDescent="0.25">
      <c r="A339" s="592" t="s">
        <v>1112</v>
      </c>
      <c r="B339" s="593">
        <v>2435569</v>
      </c>
      <c r="C339" s="593">
        <v>1118765</v>
      </c>
      <c r="D339" s="593">
        <v>38540</v>
      </c>
      <c r="E339" s="593">
        <v>130922</v>
      </c>
      <c r="F339" s="593">
        <v>37798</v>
      </c>
      <c r="G339" s="593">
        <v>13937</v>
      </c>
      <c r="H339" s="593">
        <v>31625</v>
      </c>
      <c r="I339" s="593">
        <v>6216</v>
      </c>
      <c r="J339" s="593">
        <v>601</v>
      </c>
      <c r="K339" s="591">
        <f t="shared" si="5"/>
        <v>3813973</v>
      </c>
    </row>
    <row r="340" spans="1:11" ht="38.25" x14ac:dyDescent="0.25">
      <c r="A340" s="592" t="s">
        <v>1113</v>
      </c>
      <c r="B340" s="593">
        <v>4319756</v>
      </c>
      <c r="C340" s="593">
        <v>1222128</v>
      </c>
      <c r="D340" s="593">
        <v>64934</v>
      </c>
      <c r="E340" s="593">
        <v>230411</v>
      </c>
      <c r="F340" s="593">
        <v>132938</v>
      </c>
      <c r="G340" s="593">
        <v>28430</v>
      </c>
      <c r="H340" s="593">
        <v>98699</v>
      </c>
      <c r="I340" s="593">
        <v>8436</v>
      </c>
      <c r="J340" s="593">
        <v>33281</v>
      </c>
      <c r="K340" s="591">
        <f t="shared" si="5"/>
        <v>6139013</v>
      </c>
    </row>
    <row r="341" spans="1:11" x14ac:dyDescent="0.25">
      <c r="A341" s="592" t="s">
        <v>1114</v>
      </c>
      <c r="B341" s="593">
        <v>7420700</v>
      </c>
      <c r="C341" s="593">
        <v>4373549</v>
      </c>
      <c r="D341" s="593">
        <v>110815</v>
      </c>
      <c r="E341" s="593">
        <v>405176</v>
      </c>
      <c r="F341" s="593">
        <v>188529</v>
      </c>
      <c r="G341" s="593">
        <v>58115</v>
      </c>
      <c r="H341" s="593">
        <v>225774</v>
      </c>
      <c r="I341" s="593">
        <v>10200</v>
      </c>
      <c r="J341" s="593">
        <v>0</v>
      </c>
      <c r="K341" s="591">
        <f t="shared" si="5"/>
        <v>12792858</v>
      </c>
    </row>
    <row r="342" spans="1:11" ht="38.25" x14ac:dyDescent="0.25">
      <c r="A342" s="592" t="s">
        <v>1115</v>
      </c>
      <c r="B342" s="593">
        <v>4398886</v>
      </c>
      <c r="C342" s="593">
        <v>1803873</v>
      </c>
      <c r="D342" s="593">
        <v>45621</v>
      </c>
      <c r="E342" s="593">
        <v>183091</v>
      </c>
      <c r="F342" s="593">
        <v>85397</v>
      </c>
      <c r="G342" s="593">
        <v>24689</v>
      </c>
      <c r="H342" s="593">
        <v>68743</v>
      </c>
      <c r="I342" s="593">
        <v>9072</v>
      </c>
      <c r="J342" s="593">
        <v>15976</v>
      </c>
      <c r="K342" s="591">
        <f t="shared" si="5"/>
        <v>6635348</v>
      </c>
    </row>
    <row r="343" spans="1:11" ht="38.25" x14ac:dyDescent="0.25">
      <c r="A343" s="592" t="s">
        <v>1116</v>
      </c>
      <c r="B343" s="593">
        <v>1640567</v>
      </c>
      <c r="C343" s="593">
        <v>453180</v>
      </c>
      <c r="D343" s="593">
        <v>27410</v>
      </c>
      <c r="E343" s="593">
        <v>91102</v>
      </c>
      <c r="F343" s="593">
        <v>36579</v>
      </c>
      <c r="G343" s="593">
        <v>9394</v>
      </c>
      <c r="H343" s="593">
        <v>25852</v>
      </c>
      <c r="I343" s="593">
        <v>4356</v>
      </c>
      <c r="J343" s="593">
        <v>0</v>
      </c>
      <c r="K343" s="591">
        <f t="shared" si="5"/>
        <v>2288440</v>
      </c>
    </row>
    <row r="344" spans="1:11" ht="25.5" x14ac:dyDescent="0.25">
      <c r="A344" s="592" t="s">
        <v>1117</v>
      </c>
      <c r="B344" s="593">
        <v>1152346</v>
      </c>
      <c r="C344" s="593">
        <v>446206</v>
      </c>
      <c r="D344" s="593">
        <v>19278</v>
      </c>
      <c r="E344" s="593">
        <v>64111</v>
      </c>
      <c r="F344" s="593">
        <v>4702</v>
      </c>
      <c r="G344" s="593">
        <v>7205</v>
      </c>
      <c r="H344" s="593">
        <v>13221</v>
      </c>
      <c r="I344" s="593">
        <v>3324</v>
      </c>
      <c r="J344" s="593">
        <v>6148</v>
      </c>
      <c r="K344" s="591">
        <f t="shared" si="5"/>
        <v>1716541</v>
      </c>
    </row>
    <row r="345" spans="1:11" ht="25.5" x14ac:dyDescent="0.25">
      <c r="A345" s="592" t="s">
        <v>1118</v>
      </c>
      <c r="B345" s="593">
        <v>5028998</v>
      </c>
      <c r="C345" s="593">
        <v>1702857</v>
      </c>
      <c r="D345" s="593">
        <v>58826</v>
      </c>
      <c r="E345" s="593">
        <v>234872</v>
      </c>
      <c r="F345" s="593">
        <v>74379</v>
      </c>
      <c r="G345" s="593">
        <v>30041</v>
      </c>
      <c r="H345" s="593">
        <v>84471</v>
      </c>
      <c r="I345" s="593">
        <v>6264</v>
      </c>
      <c r="J345" s="593">
        <v>161138</v>
      </c>
      <c r="K345" s="591">
        <f t="shared" si="5"/>
        <v>7381846</v>
      </c>
    </row>
    <row r="346" spans="1:11" ht="25.5" x14ac:dyDescent="0.25">
      <c r="A346" s="592" t="s">
        <v>1119</v>
      </c>
      <c r="B346" s="593">
        <v>2030495</v>
      </c>
      <c r="C346" s="593">
        <v>918310</v>
      </c>
      <c r="D346" s="593">
        <v>32859</v>
      </c>
      <c r="E346" s="593">
        <v>111679</v>
      </c>
      <c r="F346" s="593">
        <v>40838</v>
      </c>
      <c r="G346" s="593">
        <v>12604</v>
      </c>
      <c r="H346" s="593">
        <v>36254</v>
      </c>
      <c r="I346" s="593">
        <v>4896</v>
      </c>
      <c r="J346" s="593">
        <v>0</v>
      </c>
      <c r="K346" s="591">
        <f t="shared" si="5"/>
        <v>3187935</v>
      </c>
    </row>
    <row r="347" spans="1:11" ht="25.5" x14ac:dyDescent="0.25">
      <c r="A347" s="592" t="s">
        <v>1120</v>
      </c>
      <c r="B347" s="593">
        <v>2363173</v>
      </c>
      <c r="C347" s="593">
        <v>1255551</v>
      </c>
      <c r="D347" s="593">
        <v>36733</v>
      </c>
      <c r="E347" s="593">
        <v>126569</v>
      </c>
      <c r="F347" s="593">
        <v>57840</v>
      </c>
      <c r="G347" s="593">
        <v>14245</v>
      </c>
      <c r="H347" s="593">
        <v>44370</v>
      </c>
      <c r="I347" s="593">
        <v>5640</v>
      </c>
      <c r="J347" s="593">
        <v>38530</v>
      </c>
      <c r="K347" s="591">
        <f t="shared" si="5"/>
        <v>3942651</v>
      </c>
    </row>
    <row r="348" spans="1:11" ht="25.5" x14ac:dyDescent="0.25">
      <c r="A348" s="592" t="s">
        <v>1121</v>
      </c>
      <c r="B348" s="593">
        <v>2773150</v>
      </c>
      <c r="C348" s="593">
        <v>1158274</v>
      </c>
      <c r="D348" s="593">
        <v>43751</v>
      </c>
      <c r="E348" s="593">
        <v>150657</v>
      </c>
      <c r="F348" s="593">
        <v>88201</v>
      </c>
      <c r="G348" s="593">
        <v>17238</v>
      </c>
      <c r="H348" s="593">
        <v>61999</v>
      </c>
      <c r="I348" s="593">
        <v>6252</v>
      </c>
      <c r="J348" s="593">
        <v>154704</v>
      </c>
      <c r="K348" s="591">
        <f t="shared" si="5"/>
        <v>4454226</v>
      </c>
    </row>
    <row r="349" spans="1:11" ht="25.5" x14ac:dyDescent="0.25">
      <c r="A349" s="592" t="s">
        <v>1122</v>
      </c>
      <c r="B349" s="593">
        <v>1881169</v>
      </c>
      <c r="C349" s="593">
        <v>571116</v>
      </c>
      <c r="D349" s="593">
        <v>27468</v>
      </c>
      <c r="E349" s="593">
        <v>97246</v>
      </c>
      <c r="F349" s="593">
        <v>33674</v>
      </c>
      <c r="G349" s="593">
        <v>11034</v>
      </c>
      <c r="H349" s="593">
        <v>28568</v>
      </c>
      <c r="I349" s="593">
        <v>4104</v>
      </c>
      <c r="J349" s="593">
        <v>1819</v>
      </c>
      <c r="K349" s="591">
        <f t="shared" si="5"/>
        <v>2656198</v>
      </c>
    </row>
    <row r="350" spans="1:11" ht="25.5" x14ac:dyDescent="0.25">
      <c r="A350" s="592" t="s">
        <v>1123</v>
      </c>
      <c r="B350" s="593">
        <v>2611829</v>
      </c>
      <c r="C350" s="593">
        <v>835442</v>
      </c>
      <c r="D350" s="593">
        <v>42624</v>
      </c>
      <c r="E350" s="593">
        <v>145451</v>
      </c>
      <c r="F350" s="593">
        <v>88163</v>
      </c>
      <c r="G350" s="593">
        <v>17052</v>
      </c>
      <c r="H350" s="593">
        <v>64455</v>
      </c>
      <c r="I350" s="593">
        <v>5880</v>
      </c>
      <c r="J350" s="593">
        <v>0</v>
      </c>
      <c r="K350" s="591">
        <f t="shared" si="5"/>
        <v>3810896</v>
      </c>
    </row>
    <row r="351" spans="1:11" ht="38.25" x14ac:dyDescent="0.25">
      <c r="A351" s="592" t="s">
        <v>1124</v>
      </c>
      <c r="B351" s="593">
        <v>5933982</v>
      </c>
      <c r="C351" s="593">
        <v>3054326</v>
      </c>
      <c r="D351" s="593">
        <v>92586</v>
      </c>
      <c r="E351" s="593">
        <v>320806</v>
      </c>
      <c r="F351" s="593">
        <v>179105</v>
      </c>
      <c r="G351" s="593">
        <v>37141</v>
      </c>
      <c r="H351" s="593">
        <v>128104</v>
      </c>
      <c r="I351" s="593">
        <v>13008</v>
      </c>
      <c r="J351" s="593">
        <v>0</v>
      </c>
      <c r="K351" s="591">
        <f t="shared" si="5"/>
        <v>9759058</v>
      </c>
    </row>
    <row r="352" spans="1:11" ht="25.5" x14ac:dyDescent="0.25">
      <c r="A352" s="592" t="s">
        <v>1125</v>
      </c>
      <c r="B352" s="593">
        <v>1658450</v>
      </c>
      <c r="C352" s="593">
        <v>522780</v>
      </c>
      <c r="D352" s="593">
        <v>27474</v>
      </c>
      <c r="E352" s="593">
        <v>92050</v>
      </c>
      <c r="F352" s="593">
        <v>46885</v>
      </c>
      <c r="G352" s="593">
        <v>9810</v>
      </c>
      <c r="H352" s="593">
        <v>31367</v>
      </c>
      <c r="I352" s="593">
        <v>4188</v>
      </c>
      <c r="J352" s="593">
        <v>136411</v>
      </c>
      <c r="K352" s="591">
        <f t="shared" si="5"/>
        <v>2529415</v>
      </c>
    </row>
    <row r="353" spans="1:11" ht="25.5" x14ac:dyDescent="0.25">
      <c r="A353" s="592" t="s">
        <v>1126</v>
      </c>
      <c r="B353" s="593">
        <v>13207391</v>
      </c>
      <c r="C353" s="593">
        <v>5215086</v>
      </c>
      <c r="D353" s="593">
        <v>192718</v>
      </c>
      <c r="E353" s="593">
        <v>693367</v>
      </c>
      <c r="F353" s="593">
        <v>277230</v>
      </c>
      <c r="G353" s="593">
        <v>90910</v>
      </c>
      <c r="H353" s="593">
        <v>321736</v>
      </c>
      <c r="I353" s="593">
        <v>26832</v>
      </c>
      <c r="J353" s="593">
        <v>1127856</v>
      </c>
      <c r="K353" s="591">
        <f t="shared" si="5"/>
        <v>21153126</v>
      </c>
    </row>
    <row r="354" spans="1:11" ht="25.5" x14ac:dyDescent="0.25">
      <c r="A354" s="592" t="s">
        <v>1127</v>
      </c>
      <c r="B354" s="593">
        <v>2176904</v>
      </c>
      <c r="C354" s="593">
        <v>1116480</v>
      </c>
      <c r="D354" s="593">
        <v>35946</v>
      </c>
      <c r="E354" s="593">
        <v>121364</v>
      </c>
      <c r="F354" s="593">
        <v>60743</v>
      </c>
      <c r="G354" s="593">
        <v>13548</v>
      </c>
      <c r="H354" s="593">
        <v>44268</v>
      </c>
      <c r="I354" s="593">
        <v>5184</v>
      </c>
      <c r="J354" s="593">
        <v>730</v>
      </c>
      <c r="K354" s="591">
        <f t="shared" si="5"/>
        <v>3575167</v>
      </c>
    </row>
    <row r="355" spans="1:11" ht="25.5" x14ac:dyDescent="0.25">
      <c r="A355" s="592" t="s">
        <v>1128</v>
      </c>
      <c r="B355" s="593">
        <v>2688040</v>
      </c>
      <c r="C355" s="593">
        <v>712296</v>
      </c>
      <c r="D355" s="593">
        <v>43760</v>
      </c>
      <c r="E355" s="593">
        <v>149374</v>
      </c>
      <c r="F355" s="593">
        <v>121570</v>
      </c>
      <c r="G355" s="593">
        <v>17485</v>
      </c>
      <c r="H355" s="593">
        <v>71001</v>
      </c>
      <c r="I355" s="593">
        <v>6084</v>
      </c>
      <c r="J355" s="593">
        <v>243611</v>
      </c>
      <c r="K355" s="591">
        <f t="shared" si="5"/>
        <v>4053221</v>
      </c>
    </row>
    <row r="356" spans="1:11" x14ac:dyDescent="0.25">
      <c r="A356" s="592" t="s">
        <v>1129</v>
      </c>
      <c r="B356" s="593">
        <v>1861326</v>
      </c>
      <c r="C356" s="593">
        <v>1420840</v>
      </c>
      <c r="D356" s="593">
        <v>30125</v>
      </c>
      <c r="E356" s="593">
        <v>101951</v>
      </c>
      <c r="F356" s="593">
        <v>48929</v>
      </c>
      <c r="G356" s="593">
        <v>11078</v>
      </c>
      <c r="H356" s="593">
        <v>35420</v>
      </c>
      <c r="I356" s="593">
        <v>4608</v>
      </c>
      <c r="J356" s="593">
        <v>74191</v>
      </c>
      <c r="K356" s="591">
        <f t="shared" si="5"/>
        <v>3588468</v>
      </c>
    </row>
    <row r="357" spans="1:11" ht="25.5" x14ac:dyDescent="0.25">
      <c r="A357" s="592" t="s">
        <v>1130</v>
      </c>
      <c r="B357" s="593">
        <v>1116859</v>
      </c>
      <c r="C357" s="593">
        <v>605733</v>
      </c>
      <c r="D357" s="593">
        <v>19684</v>
      </c>
      <c r="E357" s="593">
        <v>63246</v>
      </c>
      <c r="F357" s="593">
        <v>11403</v>
      </c>
      <c r="G357" s="593">
        <v>5639</v>
      </c>
      <c r="H357" s="593">
        <v>7397</v>
      </c>
      <c r="I357" s="593">
        <v>3348</v>
      </c>
      <c r="J357" s="593">
        <v>0</v>
      </c>
      <c r="K357" s="591">
        <f t="shared" si="5"/>
        <v>1833309</v>
      </c>
    </row>
    <row r="358" spans="1:11" ht="25.5" x14ac:dyDescent="0.25">
      <c r="A358" s="592" t="s">
        <v>1131</v>
      </c>
      <c r="B358" s="593">
        <v>1106685</v>
      </c>
      <c r="C358" s="593">
        <v>545760</v>
      </c>
      <c r="D358" s="593">
        <v>19299</v>
      </c>
      <c r="E358" s="593">
        <v>62406</v>
      </c>
      <c r="F358" s="593">
        <v>15577</v>
      </c>
      <c r="G358" s="593">
        <v>5706</v>
      </c>
      <c r="H358" s="593">
        <v>9753</v>
      </c>
      <c r="I358" s="593">
        <v>3252</v>
      </c>
      <c r="J358" s="593">
        <v>0</v>
      </c>
      <c r="K358" s="591">
        <f t="shared" si="5"/>
        <v>1768438</v>
      </c>
    </row>
    <row r="359" spans="1:11" ht="25.5" x14ac:dyDescent="0.25">
      <c r="A359" s="592" t="s">
        <v>1132</v>
      </c>
      <c r="B359" s="593">
        <v>2444031</v>
      </c>
      <c r="C359" s="593">
        <v>754512</v>
      </c>
      <c r="D359" s="593">
        <v>38747</v>
      </c>
      <c r="E359" s="593">
        <v>132209</v>
      </c>
      <c r="F359" s="593">
        <v>44185</v>
      </c>
      <c r="G359" s="593">
        <v>14335</v>
      </c>
      <c r="H359" s="593">
        <v>37612</v>
      </c>
      <c r="I359" s="593">
        <v>5868</v>
      </c>
      <c r="J359" s="593">
        <v>126527</v>
      </c>
      <c r="K359" s="591">
        <f t="shared" si="5"/>
        <v>3598026</v>
      </c>
    </row>
    <row r="360" spans="1:11" ht="25.5" x14ac:dyDescent="0.25">
      <c r="A360" s="592" t="s">
        <v>1133</v>
      </c>
      <c r="B360" s="593">
        <v>1511242</v>
      </c>
      <c r="C360" s="593">
        <v>675834</v>
      </c>
      <c r="D360" s="593">
        <v>24107</v>
      </c>
      <c r="E360" s="593">
        <v>80748</v>
      </c>
      <c r="F360" s="593">
        <v>17042</v>
      </c>
      <c r="G360" s="593">
        <v>8019</v>
      </c>
      <c r="H360" s="593">
        <v>14479</v>
      </c>
      <c r="I360" s="593">
        <v>4308</v>
      </c>
      <c r="J360" s="593">
        <v>0</v>
      </c>
      <c r="K360" s="591">
        <f t="shared" si="5"/>
        <v>2335779</v>
      </c>
    </row>
    <row r="361" spans="1:11" ht="25.5" x14ac:dyDescent="0.25">
      <c r="A361" s="592" t="s">
        <v>1134</v>
      </c>
      <c r="B361" s="593">
        <v>2431819</v>
      </c>
      <c r="C361" s="593">
        <v>1170606</v>
      </c>
      <c r="D361" s="593">
        <v>39083</v>
      </c>
      <c r="E361" s="593">
        <v>132274</v>
      </c>
      <c r="F361" s="593">
        <v>40224</v>
      </c>
      <c r="G361" s="593">
        <v>14113</v>
      </c>
      <c r="H361" s="593">
        <v>34660</v>
      </c>
      <c r="I361" s="593">
        <v>6108</v>
      </c>
      <c r="J361" s="593">
        <v>79759</v>
      </c>
      <c r="K361" s="591">
        <f t="shared" si="5"/>
        <v>3948646</v>
      </c>
    </row>
    <row r="362" spans="1:11" ht="25.5" x14ac:dyDescent="0.25">
      <c r="A362" s="592" t="s">
        <v>1135</v>
      </c>
      <c r="B362" s="593">
        <v>1453263</v>
      </c>
      <c r="C362" s="593">
        <v>734302</v>
      </c>
      <c r="D362" s="593">
        <v>23370</v>
      </c>
      <c r="E362" s="593">
        <v>78664</v>
      </c>
      <c r="F362" s="593">
        <v>13790</v>
      </c>
      <c r="G362" s="593">
        <v>8100</v>
      </c>
      <c r="H362" s="593">
        <v>14574</v>
      </c>
      <c r="I362" s="593">
        <v>3816</v>
      </c>
      <c r="J362" s="593">
        <v>4706</v>
      </c>
      <c r="K362" s="591">
        <f t="shared" si="5"/>
        <v>2334585</v>
      </c>
    </row>
    <row r="363" spans="1:11" ht="25.5" x14ac:dyDescent="0.25">
      <c r="A363" s="592" t="s">
        <v>1136</v>
      </c>
      <c r="B363" s="593">
        <v>3198466</v>
      </c>
      <c r="C363" s="593">
        <v>1923000</v>
      </c>
      <c r="D363" s="593">
        <v>51783</v>
      </c>
      <c r="E363" s="593">
        <v>176036</v>
      </c>
      <c r="F363" s="593">
        <v>85203</v>
      </c>
      <c r="G363" s="593">
        <v>19860</v>
      </c>
      <c r="H363" s="593">
        <v>63937</v>
      </c>
      <c r="I363" s="593">
        <v>7656</v>
      </c>
      <c r="J363" s="593">
        <v>0</v>
      </c>
      <c r="K363" s="591">
        <f t="shared" si="5"/>
        <v>5525941</v>
      </c>
    </row>
    <row r="364" spans="1:11" ht="25.5" x14ac:dyDescent="0.25">
      <c r="A364" s="592" t="s">
        <v>1137</v>
      </c>
      <c r="B364" s="593">
        <v>1400210</v>
      </c>
      <c r="C364" s="593">
        <v>798634</v>
      </c>
      <c r="D364" s="593">
        <v>24292</v>
      </c>
      <c r="E364" s="593">
        <v>78753</v>
      </c>
      <c r="F364" s="593">
        <v>17812</v>
      </c>
      <c r="G364" s="593">
        <v>7333</v>
      </c>
      <c r="H364" s="593">
        <v>12620</v>
      </c>
      <c r="I364" s="593">
        <v>4104</v>
      </c>
      <c r="J364" s="593">
        <v>0</v>
      </c>
      <c r="K364" s="591">
        <f t="shared" si="5"/>
        <v>2343758</v>
      </c>
    </row>
    <row r="365" spans="1:11" ht="25.5" x14ac:dyDescent="0.25">
      <c r="A365" s="592" t="s">
        <v>1138</v>
      </c>
      <c r="B365" s="593">
        <v>1783340</v>
      </c>
      <c r="C365" s="593">
        <v>820475</v>
      </c>
      <c r="D365" s="593">
        <v>27982</v>
      </c>
      <c r="E365" s="593">
        <v>95873</v>
      </c>
      <c r="F365" s="593">
        <v>31435</v>
      </c>
      <c r="G365" s="593">
        <v>10477</v>
      </c>
      <c r="H365" s="593">
        <v>26837</v>
      </c>
      <c r="I365" s="593">
        <v>4284</v>
      </c>
      <c r="J365" s="593">
        <v>41406</v>
      </c>
      <c r="K365" s="591">
        <f t="shared" si="5"/>
        <v>2842109</v>
      </c>
    </row>
    <row r="366" spans="1:11" ht="25.5" x14ac:dyDescent="0.25">
      <c r="A366" s="592" t="s">
        <v>1139</v>
      </c>
      <c r="B366" s="593">
        <v>2099288</v>
      </c>
      <c r="C366" s="593">
        <v>1180981</v>
      </c>
      <c r="D366" s="593">
        <v>34016</v>
      </c>
      <c r="E366" s="593">
        <v>115070</v>
      </c>
      <c r="F366" s="593">
        <v>53860</v>
      </c>
      <c r="G366" s="593">
        <v>12630</v>
      </c>
      <c r="H366" s="593">
        <v>40292</v>
      </c>
      <c r="I366" s="593">
        <v>5268</v>
      </c>
      <c r="J366" s="593">
        <v>136727</v>
      </c>
      <c r="K366" s="591">
        <f t="shared" si="5"/>
        <v>3678132</v>
      </c>
    </row>
    <row r="367" spans="1:11" ht="25.5" x14ac:dyDescent="0.25">
      <c r="A367" s="592" t="s">
        <v>1140</v>
      </c>
      <c r="B367" s="593">
        <v>9646417</v>
      </c>
      <c r="C367" s="593">
        <v>4201770</v>
      </c>
      <c r="D367" s="593">
        <v>143451</v>
      </c>
      <c r="E367" s="593">
        <v>511944</v>
      </c>
      <c r="F367" s="593">
        <v>392314</v>
      </c>
      <c r="G367" s="593">
        <v>63762</v>
      </c>
      <c r="H367" s="593">
        <v>272459</v>
      </c>
      <c r="I367" s="593">
        <v>18372</v>
      </c>
      <c r="J367" s="593">
        <v>477239</v>
      </c>
      <c r="K367" s="591">
        <f t="shared" si="5"/>
        <v>15727728</v>
      </c>
    </row>
    <row r="368" spans="1:11" ht="25.5" x14ac:dyDescent="0.25">
      <c r="A368" s="592" t="s">
        <v>1141</v>
      </c>
      <c r="B368" s="593">
        <v>1213212</v>
      </c>
      <c r="C368" s="593">
        <v>485420</v>
      </c>
      <c r="D368" s="593">
        <v>19055</v>
      </c>
      <c r="E368" s="593">
        <v>64473</v>
      </c>
      <c r="F368" s="593">
        <v>21532</v>
      </c>
      <c r="G368" s="593">
        <v>6559</v>
      </c>
      <c r="H368" s="593">
        <v>15468</v>
      </c>
      <c r="I368" s="593">
        <v>3276</v>
      </c>
      <c r="J368" s="593">
        <v>47934</v>
      </c>
      <c r="K368" s="591">
        <f t="shared" si="5"/>
        <v>1876929</v>
      </c>
    </row>
    <row r="369" spans="1:11" ht="25.5" x14ac:dyDescent="0.25">
      <c r="A369" s="592" t="s">
        <v>1142</v>
      </c>
      <c r="B369" s="593">
        <v>3726228</v>
      </c>
      <c r="C369" s="593">
        <v>2239345</v>
      </c>
      <c r="D369" s="593">
        <v>53986</v>
      </c>
      <c r="E369" s="593">
        <v>189870</v>
      </c>
      <c r="F369" s="593">
        <v>82765</v>
      </c>
      <c r="G369" s="593">
        <v>21756</v>
      </c>
      <c r="H369" s="593">
        <v>60860</v>
      </c>
      <c r="I369" s="593">
        <v>9672</v>
      </c>
      <c r="J369" s="593">
        <v>0</v>
      </c>
      <c r="K369" s="591">
        <f t="shared" si="5"/>
        <v>6384482</v>
      </c>
    </row>
    <row r="370" spans="1:11" ht="25.5" x14ac:dyDescent="0.25">
      <c r="A370" s="592" t="s">
        <v>1143</v>
      </c>
      <c r="B370" s="593">
        <v>2947839</v>
      </c>
      <c r="C370" s="593">
        <v>877200</v>
      </c>
      <c r="D370" s="593">
        <v>47277</v>
      </c>
      <c r="E370" s="593">
        <v>161311</v>
      </c>
      <c r="F370" s="593">
        <v>104182</v>
      </c>
      <c r="G370" s="593">
        <v>18146</v>
      </c>
      <c r="H370" s="593">
        <v>65704</v>
      </c>
      <c r="I370" s="593">
        <v>6960</v>
      </c>
      <c r="J370" s="593">
        <v>0</v>
      </c>
      <c r="K370" s="591">
        <f t="shared" si="5"/>
        <v>4228619</v>
      </c>
    </row>
    <row r="371" spans="1:11" ht="25.5" x14ac:dyDescent="0.25">
      <c r="A371" s="592" t="s">
        <v>1144</v>
      </c>
      <c r="B371" s="593">
        <v>3479287</v>
      </c>
      <c r="C371" s="593">
        <v>1982120</v>
      </c>
      <c r="D371" s="593">
        <v>58957</v>
      </c>
      <c r="E371" s="593">
        <v>193416</v>
      </c>
      <c r="F371" s="593">
        <v>42669</v>
      </c>
      <c r="G371" s="593">
        <v>18255</v>
      </c>
      <c r="H371" s="593">
        <v>32268</v>
      </c>
      <c r="I371" s="593">
        <v>9636</v>
      </c>
      <c r="J371" s="593">
        <v>58624</v>
      </c>
      <c r="K371" s="591">
        <f t="shared" si="5"/>
        <v>5875232</v>
      </c>
    </row>
    <row r="372" spans="1:11" ht="25.5" x14ac:dyDescent="0.25">
      <c r="A372" s="592" t="s">
        <v>1145</v>
      </c>
      <c r="B372" s="593">
        <v>1629287</v>
      </c>
      <c r="C372" s="593">
        <v>834100</v>
      </c>
      <c r="D372" s="593">
        <v>27134</v>
      </c>
      <c r="E372" s="593">
        <v>92146</v>
      </c>
      <c r="F372" s="593">
        <v>43622</v>
      </c>
      <c r="G372" s="593">
        <v>10987</v>
      </c>
      <c r="H372" s="593">
        <v>38391</v>
      </c>
      <c r="I372" s="593">
        <v>3636</v>
      </c>
      <c r="J372" s="593">
        <v>68401</v>
      </c>
      <c r="K372" s="591">
        <f t="shared" si="5"/>
        <v>2747704</v>
      </c>
    </row>
    <row r="373" spans="1:11" ht="25.5" x14ac:dyDescent="0.25">
      <c r="A373" s="592" t="s">
        <v>1146</v>
      </c>
      <c r="B373" s="593">
        <v>1308236</v>
      </c>
      <c r="C373" s="593">
        <v>659919</v>
      </c>
      <c r="D373" s="593">
        <v>19475</v>
      </c>
      <c r="E373" s="593">
        <v>68035</v>
      </c>
      <c r="F373" s="593">
        <v>13184</v>
      </c>
      <c r="G373" s="593">
        <v>7368</v>
      </c>
      <c r="H373" s="593">
        <v>14733</v>
      </c>
      <c r="I373" s="593">
        <v>3024</v>
      </c>
      <c r="J373" s="593">
        <v>32375</v>
      </c>
      <c r="K373" s="591">
        <f t="shared" si="5"/>
        <v>2126349</v>
      </c>
    </row>
    <row r="374" spans="1:11" ht="25.5" x14ac:dyDescent="0.25">
      <c r="A374" s="592" t="s">
        <v>1147</v>
      </c>
      <c r="B374" s="593">
        <v>1538748</v>
      </c>
      <c r="C374" s="593">
        <v>756641</v>
      </c>
      <c r="D374" s="593">
        <v>25019</v>
      </c>
      <c r="E374" s="593">
        <v>83686</v>
      </c>
      <c r="F374" s="593">
        <v>21346</v>
      </c>
      <c r="G374" s="593">
        <v>8418</v>
      </c>
      <c r="H374" s="593">
        <v>16986</v>
      </c>
      <c r="I374" s="593">
        <v>4116</v>
      </c>
      <c r="J374" s="593">
        <v>0</v>
      </c>
      <c r="K374" s="591">
        <f t="shared" si="5"/>
        <v>2454960</v>
      </c>
    </row>
    <row r="375" spans="1:11" ht="25.5" x14ac:dyDescent="0.25">
      <c r="A375" s="592" t="s">
        <v>1148</v>
      </c>
      <c r="B375" s="593">
        <v>1769822</v>
      </c>
      <c r="C375" s="593">
        <v>789720</v>
      </c>
      <c r="D375" s="593">
        <v>29671</v>
      </c>
      <c r="E375" s="593">
        <v>97754</v>
      </c>
      <c r="F375" s="593">
        <v>30654</v>
      </c>
      <c r="G375" s="593">
        <v>9423</v>
      </c>
      <c r="H375" s="593">
        <v>19393</v>
      </c>
      <c r="I375" s="593">
        <v>4944</v>
      </c>
      <c r="J375" s="593">
        <v>0</v>
      </c>
      <c r="K375" s="591">
        <f t="shared" si="5"/>
        <v>2751381</v>
      </c>
    </row>
    <row r="376" spans="1:11" ht="25.5" x14ac:dyDescent="0.25">
      <c r="A376" s="592" t="s">
        <v>1149</v>
      </c>
      <c r="B376" s="593">
        <v>925178</v>
      </c>
      <c r="C376" s="593">
        <v>475525</v>
      </c>
      <c r="D376" s="593">
        <v>16386</v>
      </c>
      <c r="E376" s="593">
        <v>52533</v>
      </c>
      <c r="F376" s="593">
        <v>8696</v>
      </c>
      <c r="G376" s="593">
        <v>4643</v>
      </c>
      <c r="H376" s="593">
        <v>5998</v>
      </c>
      <c r="I376" s="593">
        <v>2808</v>
      </c>
      <c r="J376" s="593">
        <v>0</v>
      </c>
      <c r="K376" s="591">
        <f t="shared" si="5"/>
        <v>1491767</v>
      </c>
    </row>
    <row r="377" spans="1:11" ht="25.5" x14ac:dyDescent="0.25">
      <c r="A377" s="592" t="s">
        <v>1150</v>
      </c>
      <c r="B377" s="593">
        <v>1407040</v>
      </c>
      <c r="C377" s="593">
        <v>499668</v>
      </c>
      <c r="D377" s="593">
        <v>23729</v>
      </c>
      <c r="E377" s="593">
        <v>78674</v>
      </c>
      <c r="F377" s="593">
        <v>40548</v>
      </c>
      <c r="G377" s="593">
        <v>8109</v>
      </c>
      <c r="H377" s="593">
        <v>23559</v>
      </c>
      <c r="I377" s="593">
        <v>3696</v>
      </c>
      <c r="J377" s="593">
        <v>20751</v>
      </c>
      <c r="K377" s="591">
        <f t="shared" si="5"/>
        <v>2105774</v>
      </c>
    </row>
    <row r="378" spans="1:11" ht="25.5" x14ac:dyDescent="0.25">
      <c r="A378" s="592" t="s">
        <v>1151</v>
      </c>
      <c r="B378" s="593">
        <v>8762546</v>
      </c>
      <c r="C378" s="593">
        <v>3665280</v>
      </c>
      <c r="D378" s="593">
        <v>124929</v>
      </c>
      <c r="E378" s="593">
        <v>465123</v>
      </c>
      <c r="F378" s="593">
        <v>232434</v>
      </c>
      <c r="G378" s="593">
        <v>68058</v>
      </c>
      <c r="H378" s="593">
        <v>273021</v>
      </c>
      <c r="I378" s="593">
        <v>12360</v>
      </c>
      <c r="J378" s="593">
        <v>570554</v>
      </c>
      <c r="K378" s="591">
        <f t="shared" si="5"/>
        <v>14174305</v>
      </c>
    </row>
    <row r="379" spans="1:11" ht="25.5" x14ac:dyDescent="0.25">
      <c r="A379" s="592" t="s">
        <v>1152</v>
      </c>
      <c r="B379" s="593">
        <v>790515</v>
      </c>
      <c r="C379" s="593">
        <v>438350</v>
      </c>
      <c r="D379" s="593">
        <v>13628</v>
      </c>
      <c r="E379" s="593">
        <v>44245</v>
      </c>
      <c r="F379" s="593">
        <v>7925</v>
      </c>
      <c r="G379" s="593">
        <v>4076</v>
      </c>
      <c r="H379" s="593">
        <v>6010</v>
      </c>
      <c r="I379" s="593">
        <v>2304</v>
      </c>
      <c r="J379" s="593">
        <v>25773</v>
      </c>
      <c r="K379" s="591">
        <f t="shared" si="5"/>
        <v>1332826</v>
      </c>
    </row>
    <row r="380" spans="1:11" ht="25.5" x14ac:dyDescent="0.25">
      <c r="A380" s="592" t="s">
        <v>1153</v>
      </c>
      <c r="B380" s="593">
        <v>6610962</v>
      </c>
      <c r="C380" s="593">
        <v>3478019</v>
      </c>
      <c r="D380" s="593">
        <v>103853</v>
      </c>
      <c r="E380" s="593">
        <v>361700</v>
      </c>
      <c r="F380" s="593">
        <v>244468</v>
      </c>
      <c r="G380" s="593">
        <v>44392</v>
      </c>
      <c r="H380" s="593">
        <v>172778</v>
      </c>
      <c r="I380" s="593">
        <v>13752</v>
      </c>
      <c r="J380" s="593">
        <v>462719</v>
      </c>
      <c r="K380" s="591">
        <f t="shared" si="5"/>
        <v>11492643</v>
      </c>
    </row>
    <row r="381" spans="1:11" ht="25.5" x14ac:dyDescent="0.25">
      <c r="A381" s="592" t="s">
        <v>1154</v>
      </c>
      <c r="B381" s="593">
        <v>2377898</v>
      </c>
      <c r="C381" s="593">
        <v>1735700</v>
      </c>
      <c r="D381" s="593">
        <v>37659</v>
      </c>
      <c r="E381" s="593">
        <v>129576</v>
      </c>
      <c r="F381" s="593">
        <v>78591</v>
      </c>
      <c r="G381" s="593">
        <v>15028</v>
      </c>
      <c r="H381" s="593">
        <v>55458</v>
      </c>
      <c r="I381" s="593">
        <v>5424</v>
      </c>
      <c r="J381" s="593">
        <v>36000</v>
      </c>
      <c r="K381" s="591">
        <f t="shared" si="5"/>
        <v>4471334</v>
      </c>
    </row>
    <row r="382" spans="1:11" ht="25.5" x14ac:dyDescent="0.25">
      <c r="A382" s="592" t="s">
        <v>1155</v>
      </c>
      <c r="B382" s="593">
        <v>2137311</v>
      </c>
      <c r="C382" s="593">
        <v>566196</v>
      </c>
      <c r="D382" s="593">
        <v>34843</v>
      </c>
      <c r="E382" s="593">
        <v>117971</v>
      </c>
      <c r="F382" s="593">
        <v>67515</v>
      </c>
      <c r="G382" s="593">
        <v>13050</v>
      </c>
      <c r="H382" s="593">
        <v>43881</v>
      </c>
      <c r="I382" s="593">
        <v>5172</v>
      </c>
      <c r="J382" s="593">
        <v>77925</v>
      </c>
      <c r="K382" s="591">
        <f t="shared" si="5"/>
        <v>3063864</v>
      </c>
    </row>
    <row r="383" spans="1:11" ht="25.5" x14ac:dyDescent="0.25">
      <c r="A383" s="592" t="s">
        <v>1156</v>
      </c>
      <c r="B383" s="593">
        <v>1640271</v>
      </c>
      <c r="C383" s="593">
        <v>638278</v>
      </c>
      <c r="D383" s="593">
        <v>27256</v>
      </c>
      <c r="E383" s="593">
        <v>92254</v>
      </c>
      <c r="F383" s="593">
        <v>47525</v>
      </c>
      <c r="G383" s="593">
        <v>10655</v>
      </c>
      <c r="H383" s="593">
        <v>36770</v>
      </c>
      <c r="I383" s="593">
        <v>3768</v>
      </c>
      <c r="J383" s="593">
        <v>107562</v>
      </c>
      <c r="K383" s="591">
        <f t="shared" si="5"/>
        <v>2604339</v>
      </c>
    </row>
    <row r="384" spans="1:11" ht="38.25" x14ac:dyDescent="0.25">
      <c r="A384" s="592" t="s">
        <v>1157</v>
      </c>
      <c r="B384" s="593">
        <v>1902398</v>
      </c>
      <c r="C384" s="593">
        <v>1288860</v>
      </c>
      <c r="D384" s="593">
        <v>29347</v>
      </c>
      <c r="E384" s="593">
        <v>101831</v>
      </c>
      <c r="F384" s="593">
        <v>58129</v>
      </c>
      <c r="G384" s="593">
        <v>11622</v>
      </c>
      <c r="H384" s="593">
        <v>42175</v>
      </c>
      <c r="I384" s="593">
        <v>4284</v>
      </c>
      <c r="J384" s="593">
        <v>66864</v>
      </c>
      <c r="K384" s="591">
        <f t="shared" si="5"/>
        <v>3505510</v>
      </c>
    </row>
    <row r="385" spans="1:11" ht="25.5" x14ac:dyDescent="0.25">
      <c r="A385" s="592" t="s">
        <v>1158</v>
      </c>
      <c r="B385" s="593">
        <v>1380774</v>
      </c>
      <c r="C385" s="593">
        <v>623160</v>
      </c>
      <c r="D385" s="593">
        <v>23310</v>
      </c>
      <c r="E385" s="593">
        <v>76765</v>
      </c>
      <c r="F385" s="593">
        <v>27360</v>
      </c>
      <c r="G385" s="593">
        <v>7470</v>
      </c>
      <c r="H385" s="593">
        <v>16978</v>
      </c>
      <c r="I385" s="593">
        <v>3780</v>
      </c>
      <c r="J385" s="593">
        <v>21685</v>
      </c>
      <c r="K385" s="591">
        <f t="shared" si="5"/>
        <v>2181282</v>
      </c>
    </row>
    <row r="386" spans="1:11" ht="25.5" x14ac:dyDescent="0.25">
      <c r="A386" s="592" t="s">
        <v>1159</v>
      </c>
      <c r="B386" s="593">
        <v>994222</v>
      </c>
      <c r="C386" s="593">
        <v>437712</v>
      </c>
      <c r="D386" s="593">
        <v>16771</v>
      </c>
      <c r="E386" s="593">
        <v>54441</v>
      </c>
      <c r="F386" s="593">
        <v>12857</v>
      </c>
      <c r="G386" s="593">
        <v>5338</v>
      </c>
      <c r="H386" s="593">
        <v>9773</v>
      </c>
      <c r="I386" s="593">
        <v>3384</v>
      </c>
      <c r="J386" s="593">
        <v>0</v>
      </c>
      <c r="K386" s="591">
        <f t="shared" si="5"/>
        <v>1534498</v>
      </c>
    </row>
    <row r="387" spans="1:11" ht="25.5" x14ac:dyDescent="0.25">
      <c r="A387" s="592" t="s">
        <v>1160</v>
      </c>
      <c r="B387" s="593">
        <v>2999021</v>
      </c>
      <c r="C387" s="593">
        <v>1276155</v>
      </c>
      <c r="D387" s="593">
        <v>48476</v>
      </c>
      <c r="E387" s="593">
        <v>165738</v>
      </c>
      <c r="F387" s="593">
        <v>111013</v>
      </c>
      <c r="G387" s="593">
        <v>19275</v>
      </c>
      <c r="H387" s="593">
        <v>72179</v>
      </c>
      <c r="I387" s="593">
        <v>6816</v>
      </c>
      <c r="J387" s="593">
        <v>36731</v>
      </c>
      <c r="K387" s="591">
        <f t="shared" si="5"/>
        <v>4735404</v>
      </c>
    </row>
    <row r="388" spans="1:11" ht="25.5" x14ac:dyDescent="0.25">
      <c r="A388" s="592" t="s">
        <v>1161</v>
      </c>
      <c r="B388" s="593">
        <v>75962249</v>
      </c>
      <c r="C388" s="593">
        <v>18250634</v>
      </c>
      <c r="D388" s="593">
        <v>1067389</v>
      </c>
      <c r="E388" s="593">
        <v>3985251</v>
      </c>
      <c r="F388" s="593">
        <v>1817739</v>
      </c>
      <c r="G388" s="593">
        <v>590930</v>
      </c>
      <c r="H388" s="593">
        <v>2257837</v>
      </c>
      <c r="I388" s="593">
        <v>119292</v>
      </c>
      <c r="J388" s="593">
        <v>4158079</v>
      </c>
      <c r="K388" s="591">
        <f t="shared" si="5"/>
        <v>108209400</v>
      </c>
    </row>
    <row r="389" spans="1:11" ht="25.5" x14ac:dyDescent="0.25">
      <c r="A389" s="592" t="s">
        <v>1162</v>
      </c>
      <c r="B389" s="593">
        <v>14499471</v>
      </c>
      <c r="C389" s="593">
        <v>2941276</v>
      </c>
      <c r="D389" s="593">
        <v>200328</v>
      </c>
      <c r="E389" s="593">
        <v>733377</v>
      </c>
      <c r="F389" s="593">
        <v>465719</v>
      </c>
      <c r="G389" s="593">
        <v>91056</v>
      </c>
      <c r="H389" s="593">
        <v>314966</v>
      </c>
      <c r="I389" s="593">
        <v>28104</v>
      </c>
      <c r="J389" s="593">
        <v>1216105</v>
      </c>
      <c r="K389" s="591">
        <f t="shared" ref="K389:K452" si="6">SUM(B389:J389)</f>
        <v>20490402</v>
      </c>
    </row>
    <row r="390" spans="1:11" ht="25.5" x14ac:dyDescent="0.25">
      <c r="A390" s="592" t="s">
        <v>1163</v>
      </c>
      <c r="B390" s="593">
        <v>2203175</v>
      </c>
      <c r="C390" s="593">
        <v>1127530</v>
      </c>
      <c r="D390" s="593">
        <v>33608</v>
      </c>
      <c r="E390" s="593">
        <v>117121</v>
      </c>
      <c r="F390" s="593">
        <v>59422</v>
      </c>
      <c r="G390" s="593">
        <v>13496</v>
      </c>
      <c r="H390" s="593">
        <v>44940</v>
      </c>
      <c r="I390" s="593">
        <v>4980</v>
      </c>
      <c r="J390" s="593">
        <v>159336</v>
      </c>
      <c r="K390" s="591">
        <f t="shared" si="6"/>
        <v>3763608</v>
      </c>
    </row>
    <row r="391" spans="1:11" ht="25.5" x14ac:dyDescent="0.25">
      <c r="A391" s="592" t="s">
        <v>1164</v>
      </c>
      <c r="B391" s="593">
        <v>2168410</v>
      </c>
      <c r="C391" s="593">
        <v>2157480</v>
      </c>
      <c r="D391" s="593">
        <v>35936</v>
      </c>
      <c r="E391" s="593">
        <v>120359</v>
      </c>
      <c r="F391" s="593">
        <v>63588</v>
      </c>
      <c r="G391" s="593">
        <v>12790</v>
      </c>
      <c r="H391" s="593">
        <v>40412</v>
      </c>
      <c r="I391" s="593">
        <v>5472</v>
      </c>
      <c r="J391" s="593">
        <v>10427</v>
      </c>
      <c r="K391" s="591">
        <f t="shared" si="6"/>
        <v>4614874</v>
      </c>
    </row>
    <row r="392" spans="1:11" ht="25.5" x14ac:dyDescent="0.25">
      <c r="A392" s="592" t="s">
        <v>1165</v>
      </c>
      <c r="B392" s="593">
        <v>1718660</v>
      </c>
      <c r="C392" s="593">
        <v>902631</v>
      </c>
      <c r="D392" s="593">
        <v>30341</v>
      </c>
      <c r="E392" s="593">
        <v>97911</v>
      </c>
      <c r="F392" s="593">
        <v>20975</v>
      </c>
      <c r="G392" s="593">
        <v>9147</v>
      </c>
      <c r="H392" s="593">
        <v>15302</v>
      </c>
      <c r="I392" s="593">
        <v>5016</v>
      </c>
      <c r="J392" s="593">
        <v>75455</v>
      </c>
      <c r="K392" s="591">
        <f t="shared" si="6"/>
        <v>2875438</v>
      </c>
    </row>
    <row r="393" spans="1:11" ht="25.5" x14ac:dyDescent="0.25">
      <c r="A393" s="592" t="s">
        <v>1166</v>
      </c>
      <c r="B393" s="593">
        <v>34621677</v>
      </c>
      <c r="C393" s="593">
        <v>8794795</v>
      </c>
      <c r="D393" s="593">
        <v>569889</v>
      </c>
      <c r="E393" s="593">
        <v>2000424</v>
      </c>
      <c r="F393" s="593">
        <v>851264</v>
      </c>
      <c r="G393" s="593">
        <v>291530</v>
      </c>
      <c r="H393" s="593">
        <v>1159494</v>
      </c>
      <c r="I393" s="593">
        <v>60456</v>
      </c>
      <c r="J393" s="593">
        <v>6794981</v>
      </c>
      <c r="K393" s="591">
        <f t="shared" si="6"/>
        <v>55144510</v>
      </c>
    </row>
    <row r="394" spans="1:11" ht="25.5" x14ac:dyDescent="0.25">
      <c r="A394" s="592" t="s">
        <v>1167</v>
      </c>
      <c r="B394" s="593">
        <v>2564409</v>
      </c>
      <c r="C394" s="593">
        <v>1188067</v>
      </c>
      <c r="D394" s="593">
        <v>41972</v>
      </c>
      <c r="E394" s="593">
        <v>141318</v>
      </c>
      <c r="F394" s="593">
        <v>84311</v>
      </c>
      <c r="G394" s="593">
        <v>15208</v>
      </c>
      <c r="H394" s="593">
        <v>48758</v>
      </c>
      <c r="I394" s="593">
        <v>6420</v>
      </c>
      <c r="J394" s="593">
        <v>116577</v>
      </c>
      <c r="K394" s="591">
        <f t="shared" si="6"/>
        <v>4207040</v>
      </c>
    </row>
    <row r="395" spans="1:11" ht="25.5" x14ac:dyDescent="0.25">
      <c r="A395" s="592" t="s">
        <v>1168</v>
      </c>
      <c r="B395" s="593">
        <v>4401537</v>
      </c>
      <c r="C395" s="593">
        <v>1370568</v>
      </c>
      <c r="D395" s="593">
        <v>69463</v>
      </c>
      <c r="E395" s="593">
        <v>238755</v>
      </c>
      <c r="F395" s="593">
        <v>163638</v>
      </c>
      <c r="G395" s="593">
        <v>27400</v>
      </c>
      <c r="H395" s="593">
        <v>99142</v>
      </c>
      <c r="I395" s="593">
        <v>10308</v>
      </c>
      <c r="J395" s="593">
        <v>505133</v>
      </c>
      <c r="K395" s="591">
        <f t="shared" si="6"/>
        <v>6885944</v>
      </c>
    </row>
    <row r="396" spans="1:11" ht="25.5" x14ac:dyDescent="0.25">
      <c r="A396" s="592" t="s">
        <v>1169</v>
      </c>
      <c r="B396" s="593">
        <v>2829351</v>
      </c>
      <c r="C396" s="593">
        <v>1413355</v>
      </c>
      <c r="D396" s="593">
        <v>44875</v>
      </c>
      <c r="E396" s="593">
        <v>154481</v>
      </c>
      <c r="F396" s="593">
        <v>91028</v>
      </c>
      <c r="G396" s="593">
        <v>17938</v>
      </c>
      <c r="H396" s="593">
        <v>64208</v>
      </c>
      <c r="I396" s="593">
        <v>6336</v>
      </c>
      <c r="J396" s="593">
        <v>117731</v>
      </c>
      <c r="K396" s="591">
        <f t="shared" si="6"/>
        <v>4739303</v>
      </c>
    </row>
    <row r="397" spans="1:11" ht="25.5" x14ac:dyDescent="0.25">
      <c r="A397" s="592" t="s">
        <v>1170</v>
      </c>
      <c r="B397" s="593">
        <v>1862149</v>
      </c>
      <c r="C397" s="593">
        <v>467568</v>
      </c>
      <c r="D397" s="593">
        <v>30242</v>
      </c>
      <c r="E397" s="593">
        <v>102501</v>
      </c>
      <c r="F397" s="593">
        <v>58450</v>
      </c>
      <c r="G397" s="593">
        <v>11489</v>
      </c>
      <c r="H397" s="593">
        <v>40699</v>
      </c>
      <c r="I397" s="593">
        <v>4584</v>
      </c>
      <c r="J397" s="593">
        <v>0</v>
      </c>
      <c r="K397" s="591">
        <f t="shared" si="6"/>
        <v>2577682</v>
      </c>
    </row>
    <row r="398" spans="1:11" ht="25.5" x14ac:dyDescent="0.25">
      <c r="A398" s="592" t="s">
        <v>1171</v>
      </c>
      <c r="B398" s="593">
        <v>1884356</v>
      </c>
      <c r="C398" s="593">
        <v>698496</v>
      </c>
      <c r="D398" s="593">
        <v>31914</v>
      </c>
      <c r="E398" s="593">
        <v>104900</v>
      </c>
      <c r="F398" s="593">
        <v>38395</v>
      </c>
      <c r="G398" s="593">
        <v>10230</v>
      </c>
      <c r="H398" s="593">
        <v>23457</v>
      </c>
      <c r="I398" s="593">
        <v>5244</v>
      </c>
      <c r="J398" s="593">
        <v>0</v>
      </c>
      <c r="K398" s="591">
        <f t="shared" si="6"/>
        <v>2796992</v>
      </c>
    </row>
    <row r="399" spans="1:11" ht="25.5" x14ac:dyDescent="0.25">
      <c r="A399" s="592" t="s">
        <v>1172</v>
      </c>
      <c r="B399" s="593">
        <v>2561750</v>
      </c>
      <c r="C399" s="593">
        <v>754512</v>
      </c>
      <c r="D399" s="593">
        <v>42370</v>
      </c>
      <c r="E399" s="593">
        <v>141970</v>
      </c>
      <c r="F399" s="593">
        <v>81636</v>
      </c>
      <c r="G399" s="593">
        <v>15158</v>
      </c>
      <c r="H399" s="593">
        <v>47478</v>
      </c>
      <c r="I399" s="593">
        <v>6516</v>
      </c>
      <c r="J399" s="593">
        <v>0</v>
      </c>
      <c r="K399" s="591">
        <f t="shared" si="6"/>
        <v>3651390</v>
      </c>
    </row>
    <row r="400" spans="1:11" ht="25.5" x14ac:dyDescent="0.25">
      <c r="A400" s="592" t="s">
        <v>1173</v>
      </c>
      <c r="B400" s="593">
        <v>28624043</v>
      </c>
      <c r="C400" s="593">
        <v>15297633</v>
      </c>
      <c r="D400" s="593">
        <v>401539</v>
      </c>
      <c r="E400" s="593">
        <v>1468971</v>
      </c>
      <c r="F400" s="593">
        <v>792615</v>
      </c>
      <c r="G400" s="593">
        <v>194478</v>
      </c>
      <c r="H400" s="593">
        <v>716773</v>
      </c>
      <c r="I400" s="593">
        <v>54828</v>
      </c>
      <c r="J400" s="593">
        <v>7352517</v>
      </c>
      <c r="K400" s="591">
        <f t="shared" si="6"/>
        <v>54903397</v>
      </c>
    </row>
    <row r="401" spans="1:11" ht="25.5" x14ac:dyDescent="0.25">
      <c r="A401" s="592" t="s">
        <v>1174</v>
      </c>
      <c r="B401" s="593">
        <v>4067785</v>
      </c>
      <c r="C401" s="593">
        <v>1898054</v>
      </c>
      <c r="D401" s="593">
        <v>61933</v>
      </c>
      <c r="E401" s="593">
        <v>218836</v>
      </c>
      <c r="F401" s="593">
        <v>104871</v>
      </c>
      <c r="G401" s="593">
        <v>27242</v>
      </c>
      <c r="H401" s="593">
        <v>91794</v>
      </c>
      <c r="I401" s="593">
        <v>8028</v>
      </c>
      <c r="J401" s="593">
        <v>212005</v>
      </c>
      <c r="K401" s="591">
        <f t="shared" si="6"/>
        <v>6690548</v>
      </c>
    </row>
    <row r="402" spans="1:11" ht="25.5" x14ac:dyDescent="0.25">
      <c r="A402" s="592" t="s">
        <v>1175</v>
      </c>
      <c r="B402" s="593">
        <v>21872977</v>
      </c>
      <c r="C402" s="593">
        <v>7721036</v>
      </c>
      <c r="D402" s="593">
        <v>319269</v>
      </c>
      <c r="E402" s="593">
        <v>1186563</v>
      </c>
      <c r="F402" s="593">
        <v>765490</v>
      </c>
      <c r="G402" s="593">
        <v>179715</v>
      </c>
      <c r="H402" s="593">
        <v>804743</v>
      </c>
      <c r="I402" s="593">
        <v>26328</v>
      </c>
      <c r="J402" s="593">
        <v>3485580</v>
      </c>
      <c r="K402" s="591">
        <f t="shared" si="6"/>
        <v>36361701</v>
      </c>
    </row>
    <row r="403" spans="1:11" ht="25.5" x14ac:dyDescent="0.25">
      <c r="A403" s="592" t="s">
        <v>1176</v>
      </c>
      <c r="B403" s="593">
        <v>2059797</v>
      </c>
      <c r="C403" s="593">
        <v>772469</v>
      </c>
      <c r="D403" s="593">
        <v>28594</v>
      </c>
      <c r="E403" s="593">
        <v>102990</v>
      </c>
      <c r="F403" s="593">
        <v>35657</v>
      </c>
      <c r="G403" s="593">
        <v>11282</v>
      </c>
      <c r="H403" s="593">
        <v>27706</v>
      </c>
      <c r="I403" s="593">
        <v>4368</v>
      </c>
      <c r="J403" s="593">
        <v>30789</v>
      </c>
      <c r="K403" s="591">
        <f t="shared" si="6"/>
        <v>3073652</v>
      </c>
    </row>
    <row r="404" spans="1:11" ht="25.5" x14ac:dyDescent="0.25">
      <c r="A404" s="592" t="s">
        <v>1177</v>
      </c>
      <c r="B404" s="593">
        <v>17266744</v>
      </c>
      <c r="C404" s="593">
        <v>6566680</v>
      </c>
      <c r="D404" s="593">
        <v>241544</v>
      </c>
      <c r="E404" s="593">
        <v>900198</v>
      </c>
      <c r="F404" s="593">
        <v>535015</v>
      </c>
      <c r="G404" s="593">
        <v>135500</v>
      </c>
      <c r="H404" s="593">
        <v>551246</v>
      </c>
      <c r="I404" s="593">
        <v>27204</v>
      </c>
      <c r="J404" s="593">
        <v>976951</v>
      </c>
      <c r="K404" s="591">
        <f t="shared" si="6"/>
        <v>27201082</v>
      </c>
    </row>
    <row r="405" spans="1:11" ht="25.5" x14ac:dyDescent="0.25">
      <c r="A405" s="592" t="s">
        <v>1178</v>
      </c>
      <c r="B405" s="593">
        <v>1199962</v>
      </c>
      <c r="C405" s="593">
        <v>488052</v>
      </c>
      <c r="D405" s="593">
        <v>20494</v>
      </c>
      <c r="E405" s="593">
        <v>67237</v>
      </c>
      <c r="F405" s="593">
        <v>22434</v>
      </c>
      <c r="G405" s="593">
        <v>6586</v>
      </c>
      <c r="H405" s="593">
        <v>15505</v>
      </c>
      <c r="I405" s="593">
        <v>3312</v>
      </c>
      <c r="J405" s="593">
        <v>0</v>
      </c>
      <c r="K405" s="591">
        <f t="shared" si="6"/>
        <v>1823582</v>
      </c>
    </row>
    <row r="406" spans="1:11" ht="25.5" x14ac:dyDescent="0.25">
      <c r="A406" s="592" t="s">
        <v>1179</v>
      </c>
      <c r="B406" s="593">
        <v>2885170</v>
      </c>
      <c r="C406" s="593">
        <v>1305366</v>
      </c>
      <c r="D406" s="593">
        <v>43156</v>
      </c>
      <c r="E406" s="593">
        <v>156439</v>
      </c>
      <c r="F406" s="593">
        <v>71399</v>
      </c>
      <c r="G406" s="593">
        <v>21847</v>
      </c>
      <c r="H406" s="593">
        <v>81379</v>
      </c>
      <c r="I406" s="593">
        <v>4632</v>
      </c>
      <c r="J406" s="593">
        <v>113954</v>
      </c>
      <c r="K406" s="591">
        <f t="shared" si="6"/>
        <v>4683342</v>
      </c>
    </row>
    <row r="407" spans="1:11" ht="25.5" x14ac:dyDescent="0.25">
      <c r="A407" s="592" t="s">
        <v>1180</v>
      </c>
      <c r="B407" s="593">
        <v>1449647</v>
      </c>
      <c r="C407" s="593">
        <v>748264</v>
      </c>
      <c r="D407" s="593">
        <v>23614</v>
      </c>
      <c r="E407" s="593">
        <v>80910</v>
      </c>
      <c r="F407" s="593">
        <v>14819</v>
      </c>
      <c r="G407" s="593">
        <v>9662</v>
      </c>
      <c r="H407" s="593">
        <v>24033</v>
      </c>
      <c r="I407" s="593">
        <v>3132</v>
      </c>
      <c r="J407" s="593">
        <v>52914</v>
      </c>
      <c r="K407" s="591">
        <f t="shared" si="6"/>
        <v>2406995</v>
      </c>
    </row>
    <row r="408" spans="1:11" ht="25.5" x14ac:dyDescent="0.25">
      <c r="A408" s="592" t="s">
        <v>1181</v>
      </c>
      <c r="B408" s="593">
        <v>2246974</v>
      </c>
      <c r="C408" s="593">
        <v>913365</v>
      </c>
      <c r="D408" s="593">
        <v>33317</v>
      </c>
      <c r="E408" s="593">
        <v>118144</v>
      </c>
      <c r="F408" s="593">
        <v>37421</v>
      </c>
      <c r="G408" s="593">
        <v>14719</v>
      </c>
      <c r="H408" s="593">
        <v>41869</v>
      </c>
      <c r="I408" s="593">
        <v>4968</v>
      </c>
      <c r="J408" s="593">
        <v>13497</v>
      </c>
      <c r="K408" s="591">
        <f t="shared" si="6"/>
        <v>3424274</v>
      </c>
    </row>
    <row r="409" spans="1:11" ht="25.5" x14ac:dyDescent="0.25">
      <c r="A409" s="592" t="s">
        <v>1182</v>
      </c>
      <c r="B409" s="593">
        <v>12427035</v>
      </c>
      <c r="C409" s="593">
        <v>3039516</v>
      </c>
      <c r="D409" s="593">
        <v>194312</v>
      </c>
      <c r="E409" s="593">
        <v>673525</v>
      </c>
      <c r="F409" s="593">
        <v>571783</v>
      </c>
      <c r="G409" s="593">
        <v>79653</v>
      </c>
      <c r="H409" s="593">
        <v>313232</v>
      </c>
      <c r="I409" s="593">
        <v>27576</v>
      </c>
      <c r="J409" s="593">
        <v>214500</v>
      </c>
      <c r="K409" s="591">
        <f t="shared" si="6"/>
        <v>17541132</v>
      </c>
    </row>
    <row r="410" spans="1:11" ht="25.5" x14ac:dyDescent="0.25">
      <c r="A410" s="592" t="s">
        <v>1183</v>
      </c>
      <c r="B410" s="593">
        <v>5133555</v>
      </c>
      <c r="C410" s="593">
        <v>864912</v>
      </c>
      <c r="D410" s="593">
        <v>79248</v>
      </c>
      <c r="E410" s="593">
        <v>273788</v>
      </c>
      <c r="F410" s="593">
        <v>236821</v>
      </c>
      <c r="G410" s="593">
        <v>32741</v>
      </c>
      <c r="H410" s="593">
        <v>137208</v>
      </c>
      <c r="I410" s="593">
        <v>10932</v>
      </c>
      <c r="J410" s="593">
        <v>15746</v>
      </c>
      <c r="K410" s="591">
        <f t="shared" si="6"/>
        <v>6784951</v>
      </c>
    </row>
    <row r="411" spans="1:11" ht="25.5" x14ac:dyDescent="0.25">
      <c r="A411" s="592" t="s">
        <v>1184</v>
      </c>
      <c r="B411" s="593">
        <v>987313</v>
      </c>
      <c r="C411" s="593">
        <v>619514</v>
      </c>
      <c r="D411" s="593">
        <v>16338</v>
      </c>
      <c r="E411" s="593">
        <v>54351</v>
      </c>
      <c r="F411" s="593">
        <v>10113</v>
      </c>
      <c r="G411" s="593">
        <v>5438</v>
      </c>
      <c r="H411" s="593">
        <v>9956</v>
      </c>
      <c r="I411" s="593">
        <v>2628</v>
      </c>
      <c r="J411" s="593">
        <v>57307</v>
      </c>
      <c r="K411" s="591">
        <f t="shared" si="6"/>
        <v>1762958</v>
      </c>
    </row>
    <row r="412" spans="1:11" ht="25.5" x14ac:dyDescent="0.25">
      <c r="A412" s="592" t="s">
        <v>1185</v>
      </c>
      <c r="B412" s="593">
        <v>13060835</v>
      </c>
      <c r="C412" s="593">
        <v>2406495</v>
      </c>
      <c r="D412" s="593">
        <v>211657</v>
      </c>
      <c r="E412" s="593">
        <v>768960</v>
      </c>
      <c r="F412" s="593">
        <v>150055</v>
      </c>
      <c r="G412" s="593">
        <v>125863</v>
      </c>
      <c r="H412" s="593">
        <v>442510</v>
      </c>
      <c r="I412" s="593">
        <v>13224</v>
      </c>
      <c r="J412" s="593">
        <v>627808</v>
      </c>
      <c r="K412" s="591">
        <f t="shared" si="6"/>
        <v>17807407</v>
      </c>
    </row>
    <row r="413" spans="1:11" ht="25.5" x14ac:dyDescent="0.25">
      <c r="A413" s="592" t="s">
        <v>1186</v>
      </c>
      <c r="B413" s="593">
        <v>2558166</v>
      </c>
      <c r="C413" s="593">
        <v>753228</v>
      </c>
      <c r="D413" s="593">
        <v>42410</v>
      </c>
      <c r="E413" s="593">
        <v>141565</v>
      </c>
      <c r="F413" s="593">
        <v>69833</v>
      </c>
      <c r="G413" s="593">
        <v>15391</v>
      </c>
      <c r="H413" s="593">
        <v>49958</v>
      </c>
      <c r="I413" s="593">
        <v>6996</v>
      </c>
      <c r="J413" s="593">
        <v>4628</v>
      </c>
      <c r="K413" s="591">
        <f t="shared" si="6"/>
        <v>3642175</v>
      </c>
    </row>
    <row r="414" spans="1:11" ht="25.5" x14ac:dyDescent="0.25">
      <c r="A414" s="592" t="s">
        <v>1187</v>
      </c>
      <c r="B414" s="593">
        <v>1129544</v>
      </c>
      <c r="C414" s="593">
        <v>646549</v>
      </c>
      <c r="D414" s="593">
        <v>19456</v>
      </c>
      <c r="E414" s="593">
        <v>63556</v>
      </c>
      <c r="F414" s="593">
        <v>17649</v>
      </c>
      <c r="G414" s="593">
        <v>6111</v>
      </c>
      <c r="H414" s="593">
        <v>13355</v>
      </c>
      <c r="I414" s="593">
        <v>3144</v>
      </c>
      <c r="J414" s="593">
        <v>18462</v>
      </c>
      <c r="K414" s="591">
        <f t="shared" si="6"/>
        <v>1917826</v>
      </c>
    </row>
    <row r="415" spans="1:11" ht="25.5" x14ac:dyDescent="0.25">
      <c r="A415" s="592" t="s">
        <v>1188</v>
      </c>
      <c r="B415" s="593">
        <v>3353691</v>
      </c>
      <c r="C415" s="593">
        <v>1135641</v>
      </c>
      <c r="D415" s="593">
        <v>45403</v>
      </c>
      <c r="E415" s="593">
        <v>166712</v>
      </c>
      <c r="F415" s="593">
        <v>75445</v>
      </c>
      <c r="G415" s="593">
        <v>19304</v>
      </c>
      <c r="H415" s="593">
        <v>53772</v>
      </c>
      <c r="I415" s="593">
        <v>6336</v>
      </c>
      <c r="J415" s="593">
        <v>20635</v>
      </c>
      <c r="K415" s="591">
        <f t="shared" si="6"/>
        <v>4876939</v>
      </c>
    </row>
    <row r="416" spans="1:11" ht="25.5" x14ac:dyDescent="0.25">
      <c r="A416" s="592" t="s">
        <v>1189</v>
      </c>
      <c r="B416" s="593">
        <v>118809721</v>
      </c>
      <c r="C416" s="593">
        <v>31882104</v>
      </c>
      <c r="D416" s="593">
        <v>1718045</v>
      </c>
      <c r="E416" s="593">
        <v>6269335</v>
      </c>
      <c r="F416" s="593">
        <v>951767</v>
      </c>
      <c r="G416" s="593">
        <v>964129</v>
      </c>
      <c r="H416" s="593">
        <v>2882334</v>
      </c>
      <c r="I416" s="593">
        <v>193596</v>
      </c>
      <c r="J416" s="593">
        <v>24158814</v>
      </c>
      <c r="K416" s="591">
        <f t="shared" si="6"/>
        <v>187829845</v>
      </c>
    </row>
    <row r="417" spans="1:11" ht="25.5" x14ac:dyDescent="0.25">
      <c r="A417" s="592" t="s">
        <v>1190</v>
      </c>
      <c r="B417" s="593">
        <v>6378018</v>
      </c>
      <c r="C417" s="593">
        <v>1959576</v>
      </c>
      <c r="D417" s="593">
        <v>96169</v>
      </c>
      <c r="E417" s="593">
        <v>339629</v>
      </c>
      <c r="F417" s="593">
        <v>256922</v>
      </c>
      <c r="G417" s="593">
        <v>41783</v>
      </c>
      <c r="H417" s="593">
        <v>174682</v>
      </c>
      <c r="I417" s="593">
        <v>13344</v>
      </c>
      <c r="J417" s="593">
        <v>0</v>
      </c>
      <c r="K417" s="591">
        <f t="shared" si="6"/>
        <v>9260123</v>
      </c>
    </row>
    <row r="418" spans="1:11" ht="25.5" x14ac:dyDescent="0.25">
      <c r="A418" s="592" t="s">
        <v>1191</v>
      </c>
      <c r="B418" s="593">
        <v>2971658</v>
      </c>
      <c r="C418" s="593">
        <v>1385351</v>
      </c>
      <c r="D418" s="593">
        <v>47405</v>
      </c>
      <c r="E418" s="593">
        <v>162553</v>
      </c>
      <c r="F418" s="593">
        <v>103380</v>
      </c>
      <c r="G418" s="593">
        <v>18689</v>
      </c>
      <c r="H418" s="593">
        <v>70637</v>
      </c>
      <c r="I418" s="593">
        <v>6852</v>
      </c>
      <c r="J418" s="593">
        <v>393452</v>
      </c>
      <c r="K418" s="591">
        <f t="shared" si="6"/>
        <v>5159977</v>
      </c>
    </row>
    <row r="419" spans="1:11" ht="25.5" x14ac:dyDescent="0.25">
      <c r="A419" s="592" t="s">
        <v>1192</v>
      </c>
      <c r="B419" s="593">
        <v>1136841</v>
      </c>
      <c r="C419" s="593">
        <v>658888</v>
      </c>
      <c r="D419" s="593">
        <v>19920</v>
      </c>
      <c r="E419" s="593">
        <v>64095</v>
      </c>
      <c r="F419" s="593">
        <v>10161</v>
      </c>
      <c r="G419" s="593">
        <v>5670</v>
      </c>
      <c r="H419" s="593">
        <v>7002</v>
      </c>
      <c r="I419" s="593">
        <v>3420</v>
      </c>
      <c r="J419" s="593">
        <v>0</v>
      </c>
      <c r="K419" s="591">
        <f t="shared" si="6"/>
        <v>1905997</v>
      </c>
    </row>
    <row r="420" spans="1:11" ht="25.5" x14ac:dyDescent="0.25">
      <c r="A420" s="592" t="s">
        <v>1193</v>
      </c>
      <c r="B420" s="593">
        <v>6278561</v>
      </c>
      <c r="C420" s="593">
        <v>2776232</v>
      </c>
      <c r="D420" s="593">
        <v>97121</v>
      </c>
      <c r="E420" s="593">
        <v>338046</v>
      </c>
      <c r="F420" s="593">
        <v>202659</v>
      </c>
      <c r="G420" s="593">
        <v>40522</v>
      </c>
      <c r="H420" s="593">
        <v>150389</v>
      </c>
      <c r="I420" s="593">
        <v>14088</v>
      </c>
      <c r="J420" s="593">
        <v>0</v>
      </c>
      <c r="K420" s="591">
        <f t="shared" si="6"/>
        <v>9897618</v>
      </c>
    </row>
    <row r="421" spans="1:11" ht="38.25" x14ac:dyDescent="0.25">
      <c r="A421" s="592" t="s">
        <v>1194</v>
      </c>
      <c r="B421" s="593">
        <v>6417950</v>
      </c>
      <c r="C421" s="593">
        <v>2848945</v>
      </c>
      <c r="D421" s="593">
        <v>100011</v>
      </c>
      <c r="E421" s="593">
        <v>346547</v>
      </c>
      <c r="F421" s="593">
        <v>229191</v>
      </c>
      <c r="G421" s="593">
        <v>45689</v>
      </c>
      <c r="H421" s="593">
        <v>190332</v>
      </c>
      <c r="I421" s="593">
        <v>17136</v>
      </c>
      <c r="J421" s="593">
        <v>0</v>
      </c>
      <c r="K421" s="591">
        <f t="shared" si="6"/>
        <v>10195801</v>
      </c>
    </row>
    <row r="422" spans="1:11" ht="25.5" x14ac:dyDescent="0.25">
      <c r="A422" s="592" t="s">
        <v>1195</v>
      </c>
      <c r="B422" s="593">
        <v>1076926</v>
      </c>
      <c r="C422" s="593">
        <v>617088</v>
      </c>
      <c r="D422" s="593">
        <v>18311</v>
      </c>
      <c r="E422" s="593">
        <v>59852</v>
      </c>
      <c r="F422" s="593">
        <v>11471</v>
      </c>
      <c r="G422" s="593">
        <v>5694</v>
      </c>
      <c r="H422" s="593">
        <v>9731</v>
      </c>
      <c r="I422" s="593">
        <v>3144</v>
      </c>
      <c r="J422" s="593">
        <v>33952</v>
      </c>
      <c r="K422" s="591">
        <f t="shared" si="6"/>
        <v>1836169</v>
      </c>
    </row>
    <row r="423" spans="1:11" ht="25.5" x14ac:dyDescent="0.25">
      <c r="A423" s="592" t="s">
        <v>1196</v>
      </c>
      <c r="B423" s="593">
        <v>1769005</v>
      </c>
      <c r="C423" s="593">
        <v>574596</v>
      </c>
      <c r="D423" s="593">
        <v>27801</v>
      </c>
      <c r="E423" s="593">
        <v>94164</v>
      </c>
      <c r="F423" s="593">
        <v>37931</v>
      </c>
      <c r="G423" s="593">
        <v>9665</v>
      </c>
      <c r="H423" s="593">
        <v>24196</v>
      </c>
      <c r="I423" s="593">
        <v>4728</v>
      </c>
      <c r="J423" s="593">
        <v>54290</v>
      </c>
      <c r="K423" s="591">
        <f t="shared" si="6"/>
        <v>2596376</v>
      </c>
    </row>
    <row r="424" spans="1:11" ht="25.5" x14ac:dyDescent="0.25">
      <c r="A424" s="592" t="s">
        <v>1197</v>
      </c>
      <c r="B424" s="593">
        <v>5201085</v>
      </c>
      <c r="C424" s="593">
        <v>2301433</v>
      </c>
      <c r="D424" s="593">
        <v>82943</v>
      </c>
      <c r="E424" s="593">
        <v>281116</v>
      </c>
      <c r="F424" s="593">
        <v>91687</v>
      </c>
      <c r="G424" s="593">
        <v>30775</v>
      </c>
      <c r="H424" s="593">
        <v>81364</v>
      </c>
      <c r="I424" s="593">
        <v>13716</v>
      </c>
      <c r="J424" s="593">
        <v>0</v>
      </c>
      <c r="K424" s="591">
        <f t="shared" si="6"/>
        <v>8084119</v>
      </c>
    </row>
    <row r="425" spans="1:11" ht="25.5" x14ac:dyDescent="0.25">
      <c r="A425" s="592" t="s">
        <v>1198</v>
      </c>
      <c r="B425" s="593">
        <v>1401013</v>
      </c>
      <c r="C425" s="593">
        <v>552484</v>
      </c>
      <c r="D425" s="593">
        <v>21839</v>
      </c>
      <c r="E425" s="593">
        <v>75444</v>
      </c>
      <c r="F425" s="593">
        <v>12541</v>
      </c>
      <c r="G425" s="593">
        <v>8412</v>
      </c>
      <c r="H425" s="593">
        <v>17454</v>
      </c>
      <c r="I425" s="593">
        <v>3096</v>
      </c>
      <c r="J425" s="593">
        <v>0</v>
      </c>
      <c r="K425" s="591">
        <f t="shared" si="6"/>
        <v>2092283</v>
      </c>
    </row>
    <row r="426" spans="1:11" ht="25.5" x14ac:dyDescent="0.25">
      <c r="A426" s="592" t="s">
        <v>1199</v>
      </c>
      <c r="B426" s="593">
        <v>987436</v>
      </c>
      <c r="C426" s="593">
        <v>400932</v>
      </c>
      <c r="D426" s="593">
        <v>17284</v>
      </c>
      <c r="E426" s="593">
        <v>55981</v>
      </c>
      <c r="F426" s="593">
        <v>9604</v>
      </c>
      <c r="G426" s="593">
        <v>5222</v>
      </c>
      <c r="H426" s="593">
        <v>8122</v>
      </c>
      <c r="I426" s="593">
        <v>2844</v>
      </c>
      <c r="J426" s="593">
        <v>0</v>
      </c>
      <c r="K426" s="591">
        <f t="shared" si="6"/>
        <v>1487425</v>
      </c>
    </row>
    <row r="427" spans="1:11" ht="25.5" x14ac:dyDescent="0.25">
      <c r="A427" s="592" t="s">
        <v>1200</v>
      </c>
      <c r="B427" s="593">
        <v>2912730</v>
      </c>
      <c r="C427" s="593">
        <v>2067396</v>
      </c>
      <c r="D427" s="593">
        <v>47228</v>
      </c>
      <c r="E427" s="593">
        <v>159519</v>
      </c>
      <c r="F427" s="593">
        <v>85083</v>
      </c>
      <c r="G427" s="593">
        <v>17113</v>
      </c>
      <c r="H427" s="593">
        <v>54379</v>
      </c>
      <c r="I427" s="593">
        <v>7248</v>
      </c>
      <c r="J427" s="593">
        <v>0</v>
      </c>
      <c r="K427" s="591">
        <f t="shared" si="6"/>
        <v>5350696</v>
      </c>
    </row>
    <row r="428" spans="1:11" ht="25.5" x14ac:dyDescent="0.25">
      <c r="A428" s="592" t="s">
        <v>1201</v>
      </c>
      <c r="B428" s="593">
        <v>2551286</v>
      </c>
      <c r="C428" s="593">
        <v>1017188</v>
      </c>
      <c r="D428" s="593">
        <v>40250</v>
      </c>
      <c r="E428" s="593">
        <v>139893</v>
      </c>
      <c r="F428" s="593">
        <v>43980</v>
      </c>
      <c r="G428" s="593">
        <v>17037</v>
      </c>
      <c r="H428" s="593">
        <v>48684</v>
      </c>
      <c r="I428" s="593">
        <v>5292</v>
      </c>
      <c r="J428" s="593">
        <v>88043</v>
      </c>
      <c r="K428" s="591">
        <f t="shared" si="6"/>
        <v>3951653</v>
      </c>
    </row>
    <row r="429" spans="1:11" ht="25.5" x14ac:dyDescent="0.25">
      <c r="A429" s="592" t="s">
        <v>1202</v>
      </c>
      <c r="B429" s="593">
        <v>5258465</v>
      </c>
      <c r="C429" s="593">
        <v>887664</v>
      </c>
      <c r="D429" s="593">
        <v>83370</v>
      </c>
      <c r="E429" s="593">
        <v>288091</v>
      </c>
      <c r="F429" s="593">
        <v>208946</v>
      </c>
      <c r="G429" s="593">
        <v>34235</v>
      </c>
      <c r="H429" s="593">
        <v>134138</v>
      </c>
      <c r="I429" s="593">
        <v>11400</v>
      </c>
      <c r="J429" s="593">
        <v>29487</v>
      </c>
      <c r="K429" s="591">
        <f t="shared" si="6"/>
        <v>6935796</v>
      </c>
    </row>
    <row r="430" spans="1:11" ht="25.5" x14ac:dyDescent="0.25">
      <c r="A430" s="592" t="s">
        <v>1203</v>
      </c>
      <c r="B430" s="593">
        <v>7793204</v>
      </c>
      <c r="C430" s="593">
        <v>1833387</v>
      </c>
      <c r="D430" s="593">
        <v>117038</v>
      </c>
      <c r="E430" s="593">
        <v>416697</v>
      </c>
      <c r="F430" s="593">
        <v>361643</v>
      </c>
      <c r="G430" s="593">
        <v>53782</v>
      </c>
      <c r="H430" s="593">
        <v>244968</v>
      </c>
      <c r="I430" s="593">
        <v>15480</v>
      </c>
      <c r="J430" s="593">
        <v>0</v>
      </c>
      <c r="K430" s="591">
        <f t="shared" si="6"/>
        <v>10836199</v>
      </c>
    </row>
    <row r="431" spans="1:11" ht="25.5" x14ac:dyDescent="0.25">
      <c r="A431" s="592" t="s">
        <v>1204</v>
      </c>
      <c r="B431" s="593">
        <v>1792361</v>
      </c>
      <c r="C431" s="593">
        <v>658848</v>
      </c>
      <c r="D431" s="593">
        <v>30379</v>
      </c>
      <c r="E431" s="593">
        <v>100684</v>
      </c>
      <c r="F431" s="593">
        <v>50668</v>
      </c>
      <c r="G431" s="593">
        <v>10466</v>
      </c>
      <c r="H431" s="593">
        <v>31854</v>
      </c>
      <c r="I431" s="593">
        <v>4656</v>
      </c>
      <c r="J431" s="593">
        <v>0</v>
      </c>
      <c r="K431" s="591">
        <f t="shared" si="6"/>
        <v>2679916</v>
      </c>
    </row>
    <row r="432" spans="1:11" ht="25.5" x14ac:dyDescent="0.25">
      <c r="A432" s="592" t="s">
        <v>1205</v>
      </c>
      <c r="B432" s="593">
        <v>1586182</v>
      </c>
      <c r="C432" s="593">
        <v>614184</v>
      </c>
      <c r="D432" s="593">
        <v>27007</v>
      </c>
      <c r="E432" s="593">
        <v>88697</v>
      </c>
      <c r="F432" s="593">
        <v>34561</v>
      </c>
      <c r="G432" s="593">
        <v>8770</v>
      </c>
      <c r="H432" s="593">
        <v>21712</v>
      </c>
      <c r="I432" s="593">
        <v>4428</v>
      </c>
      <c r="J432" s="593">
        <v>0</v>
      </c>
      <c r="K432" s="591">
        <f t="shared" si="6"/>
        <v>2385541</v>
      </c>
    </row>
    <row r="433" spans="1:11" ht="25.5" x14ac:dyDescent="0.25">
      <c r="A433" s="592" t="s">
        <v>1206</v>
      </c>
      <c r="B433" s="593">
        <v>916412</v>
      </c>
      <c r="C433" s="593">
        <v>541972</v>
      </c>
      <c r="D433" s="593">
        <v>16012</v>
      </c>
      <c r="E433" s="593">
        <v>51727</v>
      </c>
      <c r="F433" s="593">
        <v>7325</v>
      </c>
      <c r="G433" s="593">
        <v>4662</v>
      </c>
      <c r="H433" s="593">
        <v>5693</v>
      </c>
      <c r="I433" s="593">
        <v>2676</v>
      </c>
      <c r="J433" s="593">
        <v>0</v>
      </c>
      <c r="K433" s="591">
        <f t="shared" si="6"/>
        <v>1546479</v>
      </c>
    </row>
    <row r="434" spans="1:11" ht="25.5" x14ac:dyDescent="0.25">
      <c r="A434" s="592" t="s">
        <v>1207</v>
      </c>
      <c r="B434" s="593">
        <v>1358325</v>
      </c>
      <c r="C434" s="593">
        <v>523200</v>
      </c>
      <c r="D434" s="593">
        <v>22051</v>
      </c>
      <c r="E434" s="593">
        <v>74589</v>
      </c>
      <c r="F434" s="593">
        <v>38387</v>
      </c>
      <c r="G434" s="593">
        <v>8088</v>
      </c>
      <c r="H434" s="593">
        <v>26455</v>
      </c>
      <c r="I434" s="593">
        <v>3324</v>
      </c>
      <c r="J434" s="593">
        <v>0</v>
      </c>
      <c r="K434" s="591">
        <f t="shared" si="6"/>
        <v>2054419</v>
      </c>
    </row>
    <row r="435" spans="1:11" ht="25.5" x14ac:dyDescent="0.25">
      <c r="A435" s="592" t="s">
        <v>1208</v>
      </c>
      <c r="B435" s="593">
        <v>1403168</v>
      </c>
      <c r="C435" s="593">
        <v>674568</v>
      </c>
      <c r="D435" s="593">
        <v>23907</v>
      </c>
      <c r="E435" s="593">
        <v>78418</v>
      </c>
      <c r="F435" s="593">
        <v>17186</v>
      </c>
      <c r="G435" s="593">
        <v>7699</v>
      </c>
      <c r="H435" s="593">
        <v>15314</v>
      </c>
      <c r="I435" s="593">
        <v>3960</v>
      </c>
      <c r="J435" s="593">
        <v>34842</v>
      </c>
      <c r="K435" s="591">
        <f t="shared" si="6"/>
        <v>2259062</v>
      </c>
    </row>
    <row r="436" spans="1:11" ht="25.5" x14ac:dyDescent="0.25">
      <c r="A436" s="592" t="s">
        <v>1209</v>
      </c>
      <c r="B436" s="593">
        <v>2089109</v>
      </c>
      <c r="C436" s="593">
        <v>577560</v>
      </c>
      <c r="D436" s="593">
        <v>34610</v>
      </c>
      <c r="E436" s="593">
        <v>116192</v>
      </c>
      <c r="F436" s="593">
        <v>65777</v>
      </c>
      <c r="G436" s="593">
        <v>12591</v>
      </c>
      <c r="H436" s="593">
        <v>40233</v>
      </c>
      <c r="I436" s="593">
        <v>5184</v>
      </c>
      <c r="J436" s="593">
        <v>83999</v>
      </c>
      <c r="K436" s="591">
        <f t="shared" si="6"/>
        <v>3025255</v>
      </c>
    </row>
    <row r="437" spans="1:11" ht="25.5" x14ac:dyDescent="0.25">
      <c r="A437" s="592" t="s">
        <v>1210</v>
      </c>
      <c r="B437" s="593">
        <v>3167831</v>
      </c>
      <c r="C437" s="593">
        <v>809424</v>
      </c>
      <c r="D437" s="593">
        <v>47101</v>
      </c>
      <c r="E437" s="593">
        <v>165354</v>
      </c>
      <c r="F437" s="593">
        <v>89939</v>
      </c>
      <c r="G437" s="593">
        <v>18690</v>
      </c>
      <c r="H437" s="593">
        <v>59794</v>
      </c>
      <c r="I437" s="593">
        <v>7164</v>
      </c>
      <c r="J437" s="593">
        <v>42891</v>
      </c>
      <c r="K437" s="591">
        <f t="shared" si="6"/>
        <v>4408188</v>
      </c>
    </row>
    <row r="438" spans="1:11" ht="25.5" x14ac:dyDescent="0.25">
      <c r="A438" s="592" t="s">
        <v>1211</v>
      </c>
      <c r="B438" s="593">
        <v>2536931</v>
      </c>
      <c r="C438" s="593">
        <v>918168</v>
      </c>
      <c r="D438" s="593">
        <v>40007</v>
      </c>
      <c r="E438" s="593">
        <v>137626</v>
      </c>
      <c r="F438" s="593">
        <v>85887</v>
      </c>
      <c r="G438" s="593">
        <v>15682</v>
      </c>
      <c r="H438" s="593">
        <v>54132</v>
      </c>
      <c r="I438" s="593">
        <v>5820</v>
      </c>
      <c r="J438" s="593">
        <v>65525</v>
      </c>
      <c r="K438" s="591">
        <f t="shared" si="6"/>
        <v>3859778</v>
      </c>
    </row>
    <row r="439" spans="1:11" ht="25.5" x14ac:dyDescent="0.25">
      <c r="A439" s="592" t="s">
        <v>1212</v>
      </c>
      <c r="B439" s="593">
        <v>1234671</v>
      </c>
      <c r="C439" s="593">
        <v>523404</v>
      </c>
      <c r="D439" s="593">
        <v>21088</v>
      </c>
      <c r="E439" s="593">
        <v>68899</v>
      </c>
      <c r="F439" s="593">
        <v>21162</v>
      </c>
      <c r="G439" s="593">
        <v>6494</v>
      </c>
      <c r="H439" s="593">
        <v>12831</v>
      </c>
      <c r="I439" s="593">
        <v>3516</v>
      </c>
      <c r="J439" s="593">
        <v>0</v>
      </c>
      <c r="K439" s="591">
        <f t="shared" si="6"/>
        <v>1892065</v>
      </c>
    </row>
    <row r="440" spans="1:11" ht="25.5" x14ac:dyDescent="0.25">
      <c r="A440" s="592" t="s">
        <v>1213</v>
      </c>
      <c r="B440" s="593">
        <v>9654248</v>
      </c>
      <c r="C440" s="593">
        <v>865716</v>
      </c>
      <c r="D440" s="593">
        <v>124664</v>
      </c>
      <c r="E440" s="593">
        <v>474494</v>
      </c>
      <c r="F440" s="593">
        <v>211507</v>
      </c>
      <c r="G440" s="593">
        <v>60379</v>
      </c>
      <c r="H440" s="593">
        <v>187025</v>
      </c>
      <c r="I440" s="593">
        <v>14604</v>
      </c>
      <c r="J440" s="593">
        <v>29236</v>
      </c>
      <c r="K440" s="591">
        <f t="shared" si="6"/>
        <v>11621873</v>
      </c>
    </row>
    <row r="441" spans="1:11" ht="25.5" x14ac:dyDescent="0.25">
      <c r="A441" s="592" t="s">
        <v>1214</v>
      </c>
      <c r="B441" s="593">
        <v>1766467</v>
      </c>
      <c r="C441" s="593">
        <v>631668</v>
      </c>
      <c r="D441" s="593">
        <v>30467</v>
      </c>
      <c r="E441" s="593">
        <v>99063</v>
      </c>
      <c r="F441" s="593">
        <v>42159</v>
      </c>
      <c r="G441" s="593">
        <v>10009</v>
      </c>
      <c r="H441" s="593">
        <v>26450</v>
      </c>
      <c r="I441" s="593">
        <v>5520</v>
      </c>
      <c r="J441" s="593">
        <v>0</v>
      </c>
      <c r="K441" s="591">
        <f t="shared" si="6"/>
        <v>2611803</v>
      </c>
    </row>
    <row r="442" spans="1:11" ht="25.5" x14ac:dyDescent="0.25">
      <c r="A442" s="592" t="s">
        <v>1215</v>
      </c>
      <c r="B442" s="593">
        <v>13622011</v>
      </c>
      <c r="C442" s="593">
        <v>29547928</v>
      </c>
      <c r="D442" s="593">
        <v>199966</v>
      </c>
      <c r="E442" s="593">
        <v>719391</v>
      </c>
      <c r="F442" s="593">
        <v>572164</v>
      </c>
      <c r="G442" s="593">
        <v>91863</v>
      </c>
      <c r="H442" s="593">
        <v>387155</v>
      </c>
      <c r="I442" s="593">
        <v>25224</v>
      </c>
      <c r="J442" s="593">
        <v>0</v>
      </c>
      <c r="K442" s="591">
        <f t="shared" si="6"/>
        <v>45165702</v>
      </c>
    </row>
    <row r="443" spans="1:11" ht="25.5" x14ac:dyDescent="0.25">
      <c r="A443" s="592" t="s">
        <v>1216</v>
      </c>
      <c r="B443" s="593">
        <v>1351073</v>
      </c>
      <c r="C443" s="593">
        <v>950028</v>
      </c>
      <c r="D443" s="593">
        <v>22243</v>
      </c>
      <c r="E443" s="593">
        <v>73552</v>
      </c>
      <c r="F443" s="593">
        <v>17203</v>
      </c>
      <c r="G443" s="593">
        <v>7073</v>
      </c>
      <c r="H443" s="593">
        <v>12691</v>
      </c>
      <c r="I443" s="593">
        <v>3876</v>
      </c>
      <c r="J443" s="593">
        <v>99610</v>
      </c>
      <c r="K443" s="591">
        <f t="shared" si="6"/>
        <v>2537349</v>
      </c>
    </row>
    <row r="444" spans="1:11" ht="25.5" x14ac:dyDescent="0.25">
      <c r="A444" s="592" t="s">
        <v>1217</v>
      </c>
      <c r="B444" s="593">
        <v>4823649</v>
      </c>
      <c r="C444" s="593">
        <v>1692036</v>
      </c>
      <c r="D444" s="593">
        <v>76200</v>
      </c>
      <c r="E444" s="593">
        <v>267088</v>
      </c>
      <c r="F444" s="593">
        <v>192995</v>
      </c>
      <c r="G444" s="593">
        <v>36021</v>
      </c>
      <c r="H444" s="593">
        <v>155824</v>
      </c>
      <c r="I444" s="593">
        <v>10044</v>
      </c>
      <c r="J444" s="593">
        <v>15253</v>
      </c>
      <c r="K444" s="591">
        <f t="shared" si="6"/>
        <v>7269110</v>
      </c>
    </row>
    <row r="445" spans="1:11" ht="25.5" x14ac:dyDescent="0.25">
      <c r="A445" s="592" t="s">
        <v>1218</v>
      </c>
      <c r="B445" s="593">
        <v>726999</v>
      </c>
      <c r="C445" s="593">
        <v>425775</v>
      </c>
      <c r="D445" s="593">
        <v>12676</v>
      </c>
      <c r="E445" s="593">
        <v>40776</v>
      </c>
      <c r="F445" s="593">
        <v>4808</v>
      </c>
      <c r="G445" s="593">
        <v>3591</v>
      </c>
      <c r="H445" s="593">
        <v>3888</v>
      </c>
      <c r="I445" s="593">
        <v>2220</v>
      </c>
      <c r="J445" s="593">
        <v>11690</v>
      </c>
      <c r="K445" s="591">
        <f t="shared" si="6"/>
        <v>1232423</v>
      </c>
    </row>
    <row r="446" spans="1:11" ht="25.5" x14ac:dyDescent="0.25">
      <c r="A446" s="592" t="s">
        <v>1219</v>
      </c>
      <c r="B446" s="593">
        <v>798469</v>
      </c>
      <c r="C446" s="593">
        <v>365463</v>
      </c>
      <c r="D446" s="593">
        <v>12573</v>
      </c>
      <c r="E446" s="593">
        <v>42437</v>
      </c>
      <c r="F446" s="593">
        <v>8471</v>
      </c>
      <c r="G446" s="593">
        <v>4090</v>
      </c>
      <c r="H446" s="593">
        <v>6831</v>
      </c>
      <c r="I446" s="593">
        <v>2088</v>
      </c>
      <c r="J446" s="593">
        <v>0</v>
      </c>
      <c r="K446" s="591">
        <f t="shared" si="6"/>
        <v>1240422</v>
      </c>
    </row>
    <row r="447" spans="1:11" ht="25.5" x14ac:dyDescent="0.25">
      <c r="A447" s="592" t="s">
        <v>1220</v>
      </c>
      <c r="B447" s="593">
        <v>967191</v>
      </c>
      <c r="C447" s="593">
        <v>465648</v>
      </c>
      <c r="D447" s="593">
        <v>16720</v>
      </c>
      <c r="E447" s="593">
        <v>54127</v>
      </c>
      <c r="F447" s="593">
        <v>10004</v>
      </c>
      <c r="G447" s="593">
        <v>4906</v>
      </c>
      <c r="H447" s="593">
        <v>7177</v>
      </c>
      <c r="I447" s="593">
        <v>2880</v>
      </c>
      <c r="J447" s="593">
        <v>0</v>
      </c>
      <c r="K447" s="591">
        <f t="shared" si="6"/>
        <v>1528653</v>
      </c>
    </row>
    <row r="448" spans="1:11" ht="25.5" x14ac:dyDescent="0.25">
      <c r="A448" s="592" t="s">
        <v>1221</v>
      </c>
      <c r="B448" s="593">
        <v>1658048</v>
      </c>
      <c r="C448" s="593">
        <v>620868</v>
      </c>
      <c r="D448" s="593">
        <v>27864</v>
      </c>
      <c r="E448" s="593">
        <v>92246</v>
      </c>
      <c r="F448" s="593">
        <v>37168</v>
      </c>
      <c r="G448" s="593">
        <v>9278</v>
      </c>
      <c r="H448" s="593">
        <v>24392</v>
      </c>
      <c r="I448" s="593">
        <v>4428</v>
      </c>
      <c r="J448" s="593">
        <v>30259</v>
      </c>
      <c r="K448" s="591">
        <f t="shared" si="6"/>
        <v>2504551</v>
      </c>
    </row>
    <row r="449" spans="1:11" ht="25.5" x14ac:dyDescent="0.25">
      <c r="A449" s="592" t="s">
        <v>1222</v>
      </c>
      <c r="B449" s="593">
        <v>4268848</v>
      </c>
      <c r="C449" s="593">
        <v>1563067</v>
      </c>
      <c r="D449" s="593">
        <v>67516</v>
      </c>
      <c r="E449" s="593">
        <v>234086</v>
      </c>
      <c r="F449" s="593">
        <v>138338</v>
      </c>
      <c r="G449" s="593">
        <v>29124</v>
      </c>
      <c r="H449" s="593">
        <v>105480</v>
      </c>
      <c r="I449" s="593">
        <v>9504</v>
      </c>
      <c r="J449" s="593">
        <v>506257</v>
      </c>
      <c r="K449" s="591">
        <f t="shared" si="6"/>
        <v>6922220</v>
      </c>
    </row>
    <row r="450" spans="1:11" ht="25.5" x14ac:dyDescent="0.25">
      <c r="A450" s="592" t="s">
        <v>1223</v>
      </c>
      <c r="B450" s="593">
        <v>8509125</v>
      </c>
      <c r="C450" s="593">
        <v>5834812</v>
      </c>
      <c r="D450" s="593">
        <v>132130</v>
      </c>
      <c r="E450" s="593">
        <v>464097</v>
      </c>
      <c r="F450" s="593">
        <v>369923</v>
      </c>
      <c r="G450" s="593">
        <v>58728</v>
      </c>
      <c r="H450" s="593">
        <v>256978</v>
      </c>
      <c r="I450" s="593">
        <v>16980</v>
      </c>
      <c r="J450" s="593">
        <v>0</v>
      </c>
      <c r="K450" s="591">
        <f t="shared" si="6"/>
        <v>15642773</v>
      </c>
    </row>
    <row r="451" spans="1:11" ht="25.5" x14ac:dyDescent="0.25">
      <c r="A451" s="592" t="s">
        <v>1224</v>
      </c>
      <c r="B451" s="593">
        <v>1756187</v>
      </c>
      <c r="C451" s="593">
        <v>511668</v>
      </c>
      <c r="D451" s="593">
        <v>28495</v>
      </c>
      <c r="E451" s="593">
        <v>96651</v>
      </c>
      <c r="F451" s="593">
        <v>58531</v>
      </c>
      <c r="G451" s="593">
        <v>10617</v>
      </c>
      <c r="H451" s="593">
        <v>35914</v>
      </c>
      <c r="I451" s="593">
        <v>4176</v>
      </c>
      <c r="J451" s="593">
        <v>0</v>
      </c>
      <c r="K451" s="591">
        <f t="shared" si="6"/>
        <v>2502239</v>
      </c>
    </row>
    <row r="452" spans="1:11" ht="25.5" x14ac:dyDescent="0.25">
      <c r="A452" s="592" t="s">
        <v>1225</v>
      </c>
      <c r="B452" s="593">
        <v>2473149</v>
      </c>
      <c r="C452" s="593">
        <v>784019</v>
      </c>
      <c r="D452" s="593">
        <v>40786</v>
      </c>
      <c r="E452" s="593">
        <v>138239</v>
      </c>
      <c r="F452" s="593">
        <v>69037</v>
      </c>
      <c r="G452" s="593">
        <v>16234</v>
      </c>
      <c r="H452" s="593">
        <v>55648</v>
      </c>
      <c r="I452" s="593">
        <v>5952</v>
      </c>
      <c r="J452" s="593">
        <v>38801</v>
      </c>
      <c r="K452" s="591">
        <f t="shared" si="6"/>
        <v>3621865</v>
      </c>
    </row>
    <row r="453" spans="1:11" ht="25.5" x14ac:dyDescent="0.25">
      <c r="A453" s="592" t="s">
        <v>1226</v>
      </c>
      <c r="B453" s="593">
        <v>7642677</v>
      </c>
      <c r="C453" s="593">
        <v>1021812</v>
      </c>
      <c r="D453" s="593">
        <v>121047</v>
      </c>
      <c r="E453" s="593">
        <v>421168</v>
      </c>
      <c r="F453" s="593">
        <v>340932</v>
      </c>
      <c r="G453" s="593">
        <v>52333</v>
      </c>
      <c r="H453" s="593">
        <v>215571</v>
      </c>
      <c r="I453" s="593">
        <v>15636</v>
      </c>
      <c r="J453" s="593">
        <v>0</v>
      </c>
      <c r="K453" s="591">
        <f t="shared" ref="K453:K516" si="7">SUM(B453:J453)</f>
        <v>9831176</v>
      </c>
    </row>
    <row r="454" spans="1:11" ht="25.5" x14ac:dyDescent="0.25">
      <c r="A454" s="592" t="s">
        <v>1227</v>
      </c>
      <c r="B454" s="593">
        <v>1468762</v>
      </c>
      <c r="C454" s="593">
        <v>679702</v>
      </c>
      <c r="D454" s="593">
        <v>25469</v>
      </c>
      <c r="E454" s="593">
        <v>82922</v>
      </c>
      <c r="F454" s="593">
        <v>25264</v>
      </c>
      <c r="G454" s="593">
        <v>7929</v>
      </c>
      <c r="H454" s="593">
        <v>15810</v>
      </c>
      <c r="I454" s="593">
        <v>4152</v>
      </c>
      <c r="J454" s="593">
        <v>37121</v>
      </c>
      <c r="K454" s="591">
        <f t="shared" si="7"/>
        <v>2347131</v>
      </c>
    </row>
    <row r="455" spans="1:11" ht="25.5" x14ac:dyDescent="0.25">
      <c r="A455" s="592" t="s">
        <v>1228</v>
      </c>
      <c r="B455" s="593">
        <v>3619854</v>
      </c>
      <c r="C455" s="593">
        <v>1666312</v>
      </c>
      <c r="D455" s="593">
        <v>56002</v>
      </c>
      <c r="E455" s="593">
        <v>192892</v>
      </c>
      <c r="F455" s="593">
        <v>103245</v>
      </c>
      <c r="G455" s="593">
        <v>21305</v>
      </c>
      <c r="H455" s="593">
        <v>66186</v>
      </c>
      <c r="I455" s="593">
        <v>8736</v>
      </c>
      <c r="J455" s="593">
        <v>0</v>
      </c>
      <c r="K455" s="591">
        <f t="shared" si="7"/>
        <v>5734532</v>
      </c>
    </row>
    <row r="456" spans="1:11" ht="25.5" x14ac:dyDescent="0.25">
      <c r="A456" s="592" t="s">
        <v>1229</v>
      </c>
      <c r="B456" s="593">
        <v>2425298</v>
      </c>
      <c r="C456" s="593">
        <v>409152</v>
      </c>
      <c r="D456" s="593">
        <v>38746</v>
      </c>
      <c r="E456" s="593">
        <v>134813</v>
      </c>
      <c r="F456" s="593">
        <v>79195</v>
      </c>
      <c r="G456" s="593">
        <v>17085</v>
      </c>
      <c r="H456" s="593">
        <v>66990</v>
      </c>
      <c r="I456" s="593">
        <v>4848</v>
      </c>
      <c r="J456" s="593">
        <v>0</v>
      </c>
      <c r="K456" s="591">
        <f t="shared" si="7"/>
        <v>3176127</v>
      </c>
    </row>
    <row r="457" spans="1:11" ht="25.5" x14ac:dyDescent="0.25">
      <c r="A457" s="592" t="s">
        <v>1230</v>
      </c>
      <c r="B457" s="593">
        <v>2258362</v>
      </c>
      <c r="C457" s="593">
        <v>557856</v>
      </c>
      <c r="D457" s="593">
        <v>36908</v>
      </c>
      <c r="E457" s="593">
        <v>124906</v>
      </c>
      <c r="F457" s="593">
        <v>80027</v>
      </c>
      <c r="G457" s="593">
        <v>13979</v>
      </c>
      <c r="H457" s="593">
        <v>50931</v>
      </c>
      <c r="I457" s="593">
        <v>5484</v>
      </c>
      <c r="J457" s="593">
        <v>0</v>
      </c>
      <c r="K457" s="591">
        <f t="shared" si="7"/>
        <v>3128453</v>
      </c>
    </row>
    <row r="458" spans="1:11" ht="25.5" x14ac:dyDescent="0.25">
      <c r="A458" s="592" t="s">
        <v>1231</v>
      </c>
      <c r="B458" s="593">
        <v>2272730</v>
      </c>
      <c r="C458" s="593">
        <v>1162528</v>
      </c>
      <c r="D458" s="593">
        <v>35785</v>
      </c>
      <c r="E458" s="593">
        <v>122954</v>
      </c>
      <c r="F458" s="593">
        <v>65401</v>
      </c>
      <c r="G458" s="593">
        <v>13997</v>
      </c>
      <c r="H458" s="593">
        <v>45746</v>
      </c>
      <c r="I458" s="593">
        <v>5388</v>
      </c>
      <c r="J458" s="593">
        <v>66320</v>
      </c>
      <c r="K458" s="591">
        <f t="shared" si="7"/>
        <v>3790849</v>
      </c>
    </row>
    <row r="459" spans="1:11" ht="25.5" x14ac:dyDescent="0.25">
      <c r="A459" s="592" t="s">
        <v>1232</v>
      </c>
      <c r="B459" s="593">
        <v>1524138</v>
      </c>
      <c r="C459" s="593">
        <v>985062</v>
      </c>
      <c r="D459" s="593">
        <v>24643</v>
      </c>
      <c r="E459" s="593">
        <v>83600</v>
      </c>
      <c r="F459" s="593">
        <v>35672</v>
      </c>
      <c r="G459" s="593">
        <v>9238</v>
      </c>
      <c r="H459" s="593">
        <v>27403</v>
      </c>
      <c r="I459" s="593">
        <v>3720</v>
      </c>
      <c r="J459" s="593">
        <v>10819</v>
      </c>
      <c r="K459" s="591">
        <f t="shared" si="7"/>
        <v>2704295</v>
      </c>
    </row>
    <row r="460" spans="1:11" ht="25.5" x14ac:dyDescent="0.25">
      <c r="A460" s="592" t="s">
        <v>1233</v>
      </c>
      <c r="B460" s="593">
        <v>2551537</v>
      </c>
      <c r="C460" s="593">
        <v>681000</v>
      </c>
      <c r="D460" s="593">
        <v>42381</v>
      </c>
      <c r="E460" s="593">
        <v>141246</v>
      </c>
      <c r="F460" s="593">
        <v>74065</v>
      </c>
      <c r="G460" s="593">
        <v>15245</v>
      </c>
      <c r="H460" s="593">
        <v>48694</v>
      </c>
      <c r="I460" s="593">
        <v>7032</v>
      </c>
      <c r="J460" s="593">
        <v>0</v>
      </c>
      <c r="K460" s="591">
        <f t="shared" si="7"/>
        <v>3561200</v>
      </c>
    </row>
    <row r="461" spans="1:11" ht="25.5" x14ac:dyDescent="0.25">
      <c r="A461" s="592" t="s">
        <v>1234</v>
      </c>
      <c r="B461" s="593">
        <v>1843414</v>
      </c>
      <c r="C461" s="593">
        <v>802901</v>
      </c>
      <c r="D461" s="593">
        <v>25931</v>
      </c>
      <c r="E461" s="593">
        <v>92518</v>
      </c>
      <c r="F461" s="593">
        <v>23574</v>
      </c>
      <c r="G461" s="593">
        <v>9740</v>
      </c>
      <c r="H461" s="593">
        <v>19725</v>
      </c>
      <c r="I461" s="593">
        <v>4020</v>
      </c>
      <c r="J461" s="593">
        <v>14618</v>
      </c>
      <c r="K461" s="591">
        <f t="shared" si="7"/>
        <v>2836441</v>
      </c>
    </row>
    <row r="462" spans="1:11" ht="25.5" x14ac:dyDescent="0.25">
      <c r="A462" s="592" t="s">
        <v>1235</v>
      </c>
      <c r="B462" s="593">
        <v>3563211</v>
      </c>
      <c r="C462" s="593">
        <v>1804938</v>
      </c>
      <c r="D462" s="593">
        <v>55106</v>
      </c>
      <c r="E462" s="593">
        <v>191966</v>
      </c>
      <c r="F462" s="593">
        <v>97224</v>
      </c>
      <c r="G462" s="593">
        <v>22885</v>
      </c>
      <c r="H462" s="593">
        <v>79758</v>
      </c>
      <c r="I462" s="593">
        <v>7788</v>
      </c>
      <c r="J462" s="593">
        <v>0</v>
      </c>
      <c r="K462" s="591">
        <f t="shared" si="7"/>
        <v>5822876</v>
      </c>
    </row>
    <row r="463" spans="1:11" ht="25.5" x14ac:dyDescent="0.25">
      <c r="A463" s="592" t="s">
        <v>1236</v>
      </c>
      <c r="B463" s="593">
        <v>3557133</v>
      </c>
      <c r="C463" s="593">
        <v>809592</v>
      </c>
      <c r="D463" s="593">
        <v>57454</v>
      </c>
      <c r="E463" s="593">
        <v>195020</v>
      </c>
      <c r="F463" s="593">
        <v>117742</v>
      </c>
      <c r="G463" s="593">
        <v>21572</v>
      </c>
      <c r="H463" s="593">
        <v>75076</v>
      </c>
      <c r="I463" s="593">
        <v>8640</v>
      </c>
      <c r="J463" s="593">
        <v>0</v>
      </c>
      <c r="K463" s="591">
        <f t="shared" si="7"/>
        <v>4842229</v>
      </c>
    </row>
    <row r="464" spans="1:11" ht="25.5" x14ac:dyDescent="0.25">
      <c r="A464" s="592" t="s">
        <v>1237</v>
      </c>
      <c r="B464" s="593">
        <v>1138026</v>
      </c>
      <c r="C464" s="593">
        <v>613207</v>
      </c>
      <c r="D464" s="593">
        <v>18599</v>
      </c>
      <c r="E464" s="593">
        <v>61759</v>
      </c>
      <c r="F464" s="593">
        <v>12320</v>
      </c>
      <c r="G464" s="593">
        <v>5859</v>
      </c>
      <c r="H464" s="593">
        <v>8936</v>
      </c>
      <c r="I464" s="593">
        <v>3108</v>
      </c>
      <c r="J464" s="593">
        <v>65944</v>
      </c>
      <c r="K464" s="591">
        <f t="shared" si="7"/>
        <v>1927758</v>
      </c>
    </row>
    <row r="465" spans="1:11" ht="25.5" x14ac:dyDescent="0.25">
      <c r="A465" s="592" t="s">
        <v>1238</v>
      </c>
      <c r="B465" s="593">
        <v>3435958</v>
      </c>
      <c r="C465" s="593">
        <v>1673371</v>
      </c>
      <c r="D465" s="593">
        <v>52424</v>
      </c>
      <c r="E465" s="593">
        <v>183032</v>
      </c>
      <c r="F465" s="593">
        <v>91386</v>
      </c>
      <c r="G465" s="593">
        <v>21667</v>
      </c>
      <c r="H465" s="593">
        <v>74106</v>
      </c>
      <c r="I465" s="593">
        <v>7788</v>
      </c>
      <c r="J465" s="593">
        <v>125698</v>
      </c>
      <c r="K465" s="591">
        <f t="shared" si="7"/>
        <v>5665430</v>
      </c>
    </row>
    <row r="466" spans="1:11" ht="25.5" x14ac:dyDescent="0.25">
      <c r="A466" s="592" t="s">
        <v>1239</v>
      </c>
      <c r="B466" s="593">
        <v>1018709</v>
      </c>
      <c r="C466" s="593">
        <v>491578</v>
      </c>
      <c r="D466" s="593">
        <v>17579</v>
      </c>
      <c r="E466" s="593">
        <v>57471</v>
      </c>
      <c r="F466" s="593">
        <v>11257</v>
      </c>
      <c r="G466" s="593">
        <v>5668</v>
      </c>
      <c r="H466" s="593">
        <v>10382</v>
      </c>
      <c r="I466" s="593">
        <v>2844</v>
      </c>
      <c r="J466" s="593">
        <v>0</v>
      </c>
      <c r="K466" s="591">
        <f t="shared" si="7"/>
        <v>1615488</v>
      </c>
    </row>
    <row r="467" spans="1:11" ht="38.25" x14ac:dyDescent="0.25">
      <c r="A467" s="592" t="s">
        <v>1240</v>
      </c>
      <c r="B467" s="593">
        <v>959917</v>
      </c>
      <c r="C467" s="593">
        <v>447181</v>
      </c>
      <c r="D467" s="593">
        <v>17009</v>
      </c>
      <c r="E467" s="593">
        <v>55169</v>
      </c>
      <c r="F467" s="593">
        <v>7371</v>
      </c>
      <c r="G467" s="593">
        <v>5444</v>
      </c>
      <c r="H467" s="593">
        <v>8975</v>
      </c>
      <c r="I467" s="593">
        <v>2700</v>
      </c>
      <c r="J467" s="593">
        <v>12406</v>
      </c>
      <c r="K467" s="591">
        <f t="shared" si="7"/>
        <v>1516172</v>
      </c>
    </row>
    <row r="468" spans="1:11" ht="25.5" x14ac:dyDescent="0.25">
      <c r="A468" s="592" t="s">
        <v>1241</v>
      </c>
      <c r="B468" s="593">
        <v>1449216</v>
      </c>
      <c r="C468" s="593">
        <v>535368</v>
      </c>
      <c r="D468" s="593">
        <v>24365</v>
      </c>
      <c r="E468" s="593">
        <v>81118</v>
      </c>
      <c r="F468" s="593">
        <v>35280</v>
      </c>
      <c r="G468" s="593">
        <v>8572</v>
      </c>
      <c r="H468" s="593">
        <v>25008</v>
      </c>
      <c r="I468" s="593">
        <v>3732</v>
      </c>
      <c r="J468" s="593">
        <v>59332</v>
      </c>
      <c r="K468" s="591">
        <f t="shared" si="7"/>
        <v>2221991</v>
      </c>
    </row>
    <row r="469" spans="1:11" ht="25.5" x14ac:dyDescent="0.25">
      <c r="A469" s="592" t="s">
        <v>1242</v>
      </c>
      <c r="B469" s="593">
        <v>7090500</v>
      </c>
      <c r="C469" s="593">
        <v>992436</v>
      </c>
      <c r="D469" s="593">
        <v>111054</v>
      </c>
      <c r="E469" s="593">
        <v>387018</v>
      </c>
      <c r="F469" s="593">
        <v>360303</v>
      </c>
      <c r="G469" s="593">
        <v>47363</v>
      </c>
      <c r="H469" s="593">
        <v>202382</v>
      </c>
      <c r="I469" s="593">
        <v>14784</v>
      </c>
      <c r="J469" s="593">
        <v>82555</v>
      </c>
      <c r="K469" s="591">
        <f t="shared" si="7"/>
        <v>9288395</v>
      </c>
    </row>
    <row r="470" spans="1:11" ht="25.5" x14ac:dyDescent="0.25">
      <c r="A470" s="592" t="s">
        <v>1243</v>
      </c>
      <c r="B470" s="593">
        <v>10629585</v>
      </c>
      <c r="C470" s="593">
        <v>19505088</v>
      </c>
      <c r="D470" s="593">
        <v>160742</v>
      </c>
      <c r="E470" s="593">
        <v>571731</v>
      </c>
      <c r="F470" s="593">
        <v>391197</v>
      </c>
      <c r="G470" s="593">
        <v>73053</v>
      </c>
      <c r="H470" s="593">
        <v>302499</v>
      </c>
      <c r="I470" s="593">
        <v>20112</v>
      </c>
      <c r="J470" s="593">
        <v>1295727</v>
      </c>
      <c r="K470" s="591">
        <f t="shared" si="7"/>
        <v>32949734</v>
      </c>
    </row>
    <row r="471" spans="1:11" ht="25.5" x14ac:dyDescent="0.25">
      <c r="A471" s="592" t="s">
        <v>1244</v>
      </c>
      <c r="B471" s="593">
        <v>7798917</v>
      </c>
      <c r="C471" s="593">
        <v>3484510</v>
      </c>
      <c r="D471" s="593">
        <v>122435</v>
      </c>
      <c r="E471" s="593">
        <v>424860</v>
      </c>
      <c r="F471" s="593">
        <v>316368</v>
      </c>
      <c r="G471" s="593">
        <v>51042</v>
      </c>
      <c r="H471" s="593">
        <v>208051</v>
      </c>
      <c r="I471" s="593">
        <v>16908</v>
      </c>
      <c r="J471" s="593">
        <v>26867</v>
      </c>
      <c r="K471" s="591">
        <f t="shared" si="7"/>
        <v>12449958</v>
      </c>
    </row>
    <row r="472" spans="1:11" ht="25.5" x14ac:dyDescent="0.25">
      <c r="A472" s="592" t="s">
        <v>1245</v>
      </c>
      <c r="B472" s="593">
        <v>19998761</v>
      </c>
      <c r="C472" s="593">
        <v>6841020</v>
      </c>
      <c r="D472" s="593">
        <v>301261</v>
      </c>
      <c r="E472" s="593">
        <v>1064229</v>
      </c>
      <c r="F472" s="593">
        <v>769734</v>
      </c>
      <c r="G472" s="593">
        <v>128812</v>
      </c>
      <c r="H472" s="593">
        <v>513014</v>
      </c>
      <c r="I472" s="593">
        <v>40776</v>
      </c>
      <c r="J472" s="593">
        <v>121567</v>
      </c>
      <c r="K472" s="591">
        <f t="shared" si="7"/>
        <v>29779174</v>
      </c>
    </row>
    <row r="473" spans="1:11" ht="25.5" x14ac:dyDescent="0.25">
      <c r="A473" s="592" t="s">
        <v>1246</v>
      </c>
      <c r="B473" s="593">
        <v>3077606</v>
      </c>
      <c r="C473" s="593">
        <v>639000</v>
      </c>
      <c r="D473" s="593">
        <v>49024</v>
      </c>
      <c r="E473" s="593">
        <v>168039</v>
      </c>
      <c r="F473" s="593">
        <v>93814</v>
      </c>
      <c r="G473" s="593">
        <v>19147</v>
      </c>
      <c r="H473" s="593">
        <v>66635</v>
      </c>
      <c r="I473" s="593">
        <v>7104</v>
      </c>
      <c r="J473" s="593">
        <v>138749</v>
      </c>
      <c r="K473" s="591">
        <f t="shared" si="7"/>
        <v>4259118</v>
      </c>
    </row>
    <row r="474" spans="1:11" ht="25.5" x14ac:dyDescent="0.25">
      <c r="A474" s="592" t="s">
        <v>1247</v>
      </c>
      <c r="B474" s="593">
        <v>1107524</v>
      </c>
      <c r="C474" s="593">
        <v>693626</v>
      </c>
      <c r="D474" s="593">
        <v>19728</v>
      </c>
      <c r="E474" s="593">
        <v>63035</v>
      </c>
      <c r="F474" s="593">
        <v>8665</v>
      </c>
      <c r="G474" s="593">
        <v>5562</v>
      </c>
      <c r="H474" s="593">
        <v>6752</v>
      </c>
      <c r="I474" s="593">
        <v>3432</v>
      </c>
      <c r="J474" s="593">
        <v>0</v>
      </c>
      <c r="K474" s="591">
        <f t="shared" si="7"/>
        <v>1908324</v>
      </c>
    </row>
    <row r="475" spans="1:11" ht="25.5" x14ac:dyDescent="0.25">
      <c r="A475" s="592" t="s">
        <v>1248</v>
      </c>
      <c r="B475" s="593">
        <v>4794780</v>
      </c>
      <c r="C475" s="593">
        <v>2162688</v>
      </c>
      <c r="D475" s="593">
        <v>83756</v>
      </c>
      <c r="E475" s="593">
        <v>271748</v>
      </c>
      <c r="F475" s="593">
        <v>66681</v>
      </c>
      <c r="G475" s="593">
        <v>25944</v>
      </c>
      <c r="H475" s="593">
        <v>52043</v>
      </c>
      <c r="I475" s="593">
        <v>13800</v>
      </c>
      <c r="J475" s="593">
        <v>0</v>
      </c>
      <c r="K475" s="591">
        <f t="shared" si="7"/>
        <v>7471440</v>
      </c>
    </row>
    <row r="476" spans="1:11" ht="25.5" x14ac:dyDescent="0.25">
      <c r="A476" s="592" t="s">
        <v>1249</v>
      </c>
      <c r="B476" s="593">
        <v>1447291</v>
      </c>
      <c r="C476" s="593">
        <v>702414</v>
      </c>
      <c r="D476" s="593">
        <v>24257</v>
      </c>
      <c r="E476" s="593">
        <v>80387</v>
      </c>
      <c r="F476" s="593">
        <v>25130</v>
      </c>
      <c r="G476" s="593">
        <v>8165</v>
      </c>
      <c r="H476" s="593">
        <v>20071</v>
      </c>
      <c r="I476" s="593">
        <v>3888</v>
      </c>
      <c r="J476" s="593">
        <v>105976</v>
      </c>
      <c r="K476" s="591">
        <f t="shared" si="7"/>
        <v>2417579</v>
      </c>
    </row>
    <row r="477" spans="1:11" ht="25.5" x14ac:dyDescent="0.25">
      <c r="A477" s="592" t="s">
        <v>1250</v>
      </c>
      <c r="B477" s="593">
        <v>2189790</v>
      </c>
      <c r="C477" s="593">
        <v>842775</v>
      </c>
      <c r="D477" s="593">
        <v>35421</v>
      </c>
      <c r="E477" s="593">
        <v>120529</v>
      </c>
      <c r="F477" s="593">
        <v>71039</v>
      </c>
      <c r="G477" s="593">
        <v>13575</v>
      </c>
      <c r="H477" s="593">
        <v>49580</v>
      </c>
      <c r="I477" s="593">
        <v>5172</v>
      </c>
      <c r="J477" s="593">
        <v>0</v>
      </c>
      <c r="K477" s="591">
        <f t="shared" si="7"/>
        <v>3327881</v>
      </c>
    </row>
    <row r="478" spans="1:11" ht="25.5" x14ac:dyDescent="0.25">
      <c r="A478" s="592" t="s">
        <v>1251</v>
      </c>
      <c r="B478" s="593">
        <v>7683620</v>
      </c>
      <c r="C478" s="593">
        <v>4985757</v>
      </c>
      <c r="D478" s="593">
        <v>120646</v>
      </c>
      <c r="E478" s="593">
        <v>417883</v>
      </c>
      <c r="F478" s="593">
        <v>222311</v>
      </c>
      <c r="G478" s="593">
        <v>49497</v>
      </c>
      <c r="H478" s="593">
        <v>169555</v>
      </c>
      <c r="I478" s="593">
        <v>16848</v>
      </c>
      <c r="J478" s="593">
        <v>0</v>
      </c>
      <c r="K478" s="591">
        <f t="shared" si="7"/>
        <v>13666117</v>
      </c>
    </row>
    <row r="479" spans="1:11" ht="25.5" x14ac:dyDescent="0.25">
      <c r="A479" s="592" t="s">
        <v>1252</v>
      </c>
      <c r="B479" s="593">
        <v>867183</v>
      </c>
      <c r="C479" s="593">
        <v>454577</v>
      </c>
      <c r="D479" s="593">
        <v>15432</v>
      </c>
      <c r="E479" s="593">
        <v>49713</v>
      </c>
      <c r="F479" s="593">
        <v>8467</v>
      </c>
      <c r="G479" s="593">
        <v>4746</v>
      </c>
      <c r="H479" s="593">
        <v>8047</v>
      </c>
      <c r="I479" s="593">
        <v>2544</v>
      </c>
      <c r="J479" s="593">
        <v>20542</v>
      </c>
      <c r="K479" s="591">
        <f t="shared" si="7"/>
        <v>1431251</v>
      </c>
    </row>
    <row r="480" spans="1:11" ht="25.5" x14ac:dyDescent="0.25">
      <c r="A480" s="592" t="s">
        <v>1253</v>
      </c>
      <c r="B480" s="593">
        <v>1641865</v>
      </c>
      <c r="C480" s="593">
        <v>782064</v>
      </c>
      <c r="D480" s="593">
        <v>27316</v>
      </c>
      <c r="E480" s="593">
        <v>90652</v>
      </c>
      <c r="F480" s="593">
        <v>28959</v>
      </c>
      <c r="G480" s="593">
        <v>9030</v>
      </c>
      <c r="H480" s="593">
        <v>20533</v>
      </c>
      <c r="I480" s="593">
        <v>4392</v>
      </c>
      <c r="J480" s="593">
        <v>55182</v>
      </c>
      <c r="K480" s="591">
        <f t="shared" si="7"/>
        <v>2659993</v>
      </c>
    </row>
    <row r="481" spans="1:11" ht="25.5" x14ac:dyDescent="0.25">
      <c r="A481" s="592" t="s">
        <v>1254</v>
      </c>
      <c r="B481" s="593">
        <v>1623283</v>
      </c>
      <c r="C481" s="593">
        <v>458880</v>
      </c>
      <c r="D481" s="593">
        <v>26952</v>
      </c>
      <c r="E481" s="593">
        <v>89526</v>
      </c>
      <c r="F481" s="593">
        <v>33591</v>
      </c>
      <c r="G481" s="593">
        <v>8981</v>
      </c>
      <c r="H481" s="593">
        <v>22914</v>
      </c>
      <c r="I481" s="593">
        <v>4368</v>
      </c>
      <c r="J481" s="593">
        <v>0</v>
      </c>
      <c r="K481" s="591">
        <f t="shared" si="7"/>
        <v>2268495</v>
      </c>
    </row>
    <row r="482" spans="1:11" ht="25.5" x14ac:dyDescent="0.25">
      <c r="A482" s="592" t="s">
        <v>1255</v>
      </c>
      <c r="B482" s="593">
        <v>703324</v>
      </c>
      <c r="C482" s="593">
        <v>397097</v>
      </c>
      <c r="D482" s="593">
        <v>12552</v>
      </c>
      <c r="E482" s="593">
        <v>39829</v>
      </c>
      <c r="F482" s="593">
        <v>3555</v>
      </c>
      <c r="G482" s="593">
        <v>3385</v>
      </c>
      <c r="H482" s="593">
        <v>2678</v>
      </c>
      <c r="I482" s="593">
        <v>2304</v>
      </c>
      <c r="J482" s="593">
        <v>0</v>
      </c>
      <c r="K482" s="591">
        <f t="shared" si="7"/>
        <v>1164724</v>
      </c>
    </row>
    <row r="483" spans="1:11" ht="25.5" x14ac:dyDescent="0.25">
      <c r="A483" s="592" t="s">
        <v>1256</v>
      </c>
      <c r="B483" s="593">
        <v>1604637</v>
      </c>
      <c r="C483" s="593">
        <v>593052</v>
      </c>
      <c r="D483" s="593">
        <v>26896</v>
      </c>
      <c r="E483" s="593">
        <v>90096</v>
      </c>
      <c r="F483" s="593">
        <v>29924</v>
      </c>
      <c r="G483" s="593">
        <v>9816</v>
      </c>
      <c r="H483" s="593">
        <v>25788</v>
      </c>
      <c r="I483" s="593">
        <v>3900</v>
      </c>
      <c r="J483" s="593">
        <v>35083</v>
      </c>
      <c r="K483" s="591">
        <f t="shared" si="7"/>
        <v>2419192</v>
      </c>
    </row>
    <row r="484" spans="1:11" ht="25.5" x14ac:dyDescent="0.25">
      <c r="A484" s="592" t="s">
        <v>1257</v>
      </c>
      <c r="B484" s="593">
        <v>2052476</v>
      </c>
      <c r="C484" s="593">
        <v>697752</v>
      </c>
      <c r="D484" s="593">
        <v>33070</v>
      </c>
      <c r="E484" s="593">
        <v>113227</v>
      </c>
      <c r="F484" s="593">
        <v>45084</v>
      </c>
      <c r="G484" s="593">
        <v>13093</v>
      </c>
      <c r="H484" s="593">
        <v>37622</v>
      </c>
      <c r="I484" s="593">
        <v>4596</v>
      </c>
      <c r="J484" s="593">
        <v>56809</v>
      </c>
      <c r="K484" s="591">
        <f t="shared" si="7"/>
        <v>3053729</v>
      </c>
    </row>
    <row r="485" spans="1:11" ht="38.25" x14ac:dyDescent="0.25">
      <c r="A485" s="592" t="s">
        <v>1258</v>
      </c>
      <c r="B485" s="593">
        <v>44960798</v>
      </c>
      <c r="C485" s="593">
        <v>12947547</v>
      </c>
      <c r="D485" s="593">
        <v>628729</v>
      </c>
      <c r="E485" s="593">
        <v>2319120</v>
      </c>
      <c r="F485" s="593">
        <v>1150734</v>
      </c>
      <c r="G485" s="593">
        <v>301403</v>
      </c>
      <c r="H485" s="593">
        <v>1052116</v>
      </c>
      <c r="I485" s="593">
        <v>72864</v>
      </c>
      <c r="J485" s="593">
        <v>2817242</v>
      </c>
      <c r="K485" s="591">
        <f t="shared" si="7"/>
        <v>66250553</v>
      </c>
    </row>
    <row r="486" spans="1:11" ht="38.25" x14ac:dyDescent="0.25">
      <c r="A486" s="592" t="s">
        <v>1259</v>
      </c>
      <c r="B486" s="593">
        <v>5427741</v>
      </c>
      <c r="C486" s="593">
        <v>2035308</v>
      </c>
      <c r="D486" s="593">
        <v>79726</v>
      </c>
      <c r="E486" s="593">
        <v>285380</v>
      </c>
      <c r="F486" s="593">
        <v>210077</v>
      </c>
      <c r="G486" s="593">
        <v>35745</v>
      </c>
      <c r="H486" s="593">
        <v>155914</v>
      </c>
      <c r="I486" s="593">
        <v>10764</v>
      </c>
      <c r="J486" s="593">
        <v>0</v>
      </c>
      <c r="K486" s="591">
        <f t="shared" si="7"/>
        <v>8240655</v>
      </c>
    </row>
    <row r="487" spans="1:11" ht="25.5" x14ac:dyDescent="0.25">
      <c r="A487" s="592" t="s">
        <v>1260</v>
      </c>
      <c r="B487" s="593">
        <v>3548040</v>
      </c>
      <c r="C487" s="593">
        <v>1590319</v>
      </c>
      <c r="D487" s="593">
        <v>53117</v>
      </c>
      <c r="E487" s="593">
        <v>187485</v>
      </c>
      <c r="F487" s="593">
        <v>95275</v>
      </c>
      <c r="G487" s="593">
        <v>22327</v>
      </c>
      <c r="H487" s="593">
        <v>74311</v>
      </c>
      <c r="I487" s="593">
        <v>7488</v>
      </c>
      <c r="J487" s="593">
        <v>206090</v>
      </c>
      <c r="K487" s="591">
        <f t="shared" si="7"/>
        <v>5784452</v>
      </c>
    </row>
    <row r="488" spans="1:11" ht="25.5" x14ac:dyDescent="0.25">
      <c r="A488" s="592" t="s">
        <v>1261</v>
      </c>
      <c r="B488" s="593">
        <v>2414001</v>
      </c>
      <c r="C488" s="593">
        <v>1407435</v>
      </c>
      <c r="D488" s="593">
        <v>39617</v>
      </c>
      <c r="E488" s="593">
        <v>133822</v>
      </c>
      <c r="F488" s="593">
        <v>72656</v>
      </c>
      <c r="G488" s="593">
        <v>14810</v>
      </c>
      <c r="H488" s="593">
        <v>48237</v>
      </c>
      <c r="I488" s="593">
        <v>5844</v>
      </c>
      <c r="J488" s="593">
        <v>0</v>
      </c>
      <c r="K488" s="591">
        <f t="shared" si="7"/>
        <v>4136422</v>
      </c>
    </row>
    <row r="489" spans="1:11" ht="25.5" x14ac:dyDescent="0.25">
      <c r="A489" s="592" t="s">
        <v>1262</v>
      </c>
      <c r="B489" s="593">
        <v>2299567</v>
      </c>
      <c r="C489" s="593">
        <v>2770383</v>
      </c>
      <c r="D489" s="593">
        <v>36307</v>
      </c>
      <c r="E489" s="593">
        <v>126822</v>
      </c>
      <c r="F489" s="593">
        <v>50639</v>
      </c>
      <c r="G489" s="593">
        <v>15807</v>
      </c>
      <c r="H489" s="593">
        <v>50998</v>
      </c>
      <c r="I489" s="593">
        <v>4452</v>
      </c>
      <c r="J489" s="593">
        <v>0</v>
      </c>
      <c r="K489" s="591">
        <f t="shared" si="7"/>
        <v>5354975</v>
      </c>
    </row>
    <row r="490" spans="1:11" ht="25.5" x14ac:dyDescent="0.25">
      <c r="A490" s="592" t="s">
        <v>1263</v>
      </c>
      <c r="B490" s="593">
        <v>2708974</v>
      </c>
      <c r="C490" s="593">
        <v>1003477</v>
      </c>
      <c r="D490" s="593">
        <v>29814</v>
      </c>
      <c r="E490" s="593">
        <v>117323</v>
      </c>
      <c r="F490" s="593">
        <v>40066</v>
      </c>
      <c r="G490" s="593">
        <v>16195</v>
      </c>
      <c r="H490" s="593">
        <v>41399</v>
      </c>
      <c r="I490" s="593">
        <v>5532</v>
      </c>
      <c r="J490" s="593">
        <v>98484</v>
      </c>
      <c r="K490" s="591">
        <f t="shared" si="7"/>
        <v>4061264</v>
      </c>
    </row>
    <row r="491" spans="1:11" ht="25.5" x14ac:dyDescent="0.25">
      <c r="A491" s="592" t="s">
        <v>1264</v>
      </c>
      <c r="B491" s="593">
        <v>827890</v>
      </c>
      <c r="C491" s="593">
        <v>480554</v>
      </c>
      <c r="D491" s="593">
        <v>14504</v>
      </c>
      <c r="E491" s="593">
        <v>46874</v>
      </c>
      <c r="F491" s="593">
        <v>2621</v>
      </c>
      <c r="G491" s="593">
        <v>4373</v>
      </c>
      <c r="H491" s="593">
        <v>4743</v>
      </c>
      <c r="I491" s="593">
        <v>2436</v>
      </c>
      <c r="J491" s="593">
        <v>0</v>
      </c>
      <c r="K491" s="591">
        <f t="shared" si="7"/>
        <v>1383995</v>
      </c>
    </row>
    <row r="492" spans="1:11" ht="25.5" x14ac:dyDescent="0.25">
      <c r="A492" s="592" t="s">
        <v>1265</v>
      </c>
      <c r="B492" s="593">
        <v>3449247</v>
      </c>
      <c r="C492" s="593">
        <v>835500</v>
      </c>
      <c r="D492" s="593">
        <v>54706</v>
      </c>
      <c r="E492" s="593">
        <v>187186</v>
      </c>
      <c r="F492" s="593">
        <v>105809</v>
      </c>
      <c r="G492" s="593">
        <v>20796</v>
      </c>
      <c r="H492" s="593">
        <v>71126</v>
      </c>
      <c r="I492" s="593">
        <v>8136</v>
      </c>
      <c r="J492" s="593">
        <v>84007</v>
      </c>
      <c r="K492" s="591">
        <f t="shared" si="7"/>
        <v>4816513</v>
      </c>
    </row>
    <row r="493" spans="1:11" ht="25.5" x14ac:dyDescent="0.25">
      <c r="A493" s="592" t="s">
        <v>1266</v>
      </c>
      <c r="B493" s="593">
        <v>2254862</v>
      </c>
      <c r="C493" s="593">
        <v>690480</v>
      </c>
      <c r="D493" s="593">
        <v>36715</v>
      </c>
      <c r="E493" s="593">
        <v>124880</v>
      </c>
      <c r="F493" s="593">
        <v>66226</v>
      </c>
      <c r="G493" s="593">
        <v>14251</v>
      </c>
      <c r="H493" s="593">
        <v>47737</v>
      </c>
      <c r="I493" s="593">
        <v>5268</v>
      </c>
      <c r="J493" s="593">
        <v>0</v>
      </c>
      <c r="K493" s="591">
        <f t="shared" si="7"/>
        <v>3240419</v>
      </c>
    </row>
    <row r="494" spans="1:11" ht="25.5" x14ac:dyDescent="0.25">
      <c r="A494" s="592" t="s">
        <v>1267</v>
      </c>
      <c r="B494" s="593">
        <v>2930284</v>
      </c>
      <c r="C494" s="593">
        <v>683496</v>
      </c>
      <c r="D494" s="593">
        <v>46692</v>
      </c>
      <c r="E494" s="593">
        <v>161402</v>
      </c>
      <c r="F494" s="593">
        <v>104371</v>
      </c>
      <c r="G494" s="593">
        <v>19963</v>
      </c>
      <c r="H494" s="593">
        <v>78758</v>
      </c>
      <c r="I494" s="593">
        <v>6516</v>
      </c>
      <c r="J494" s="593">
        <v>50239</v>
      </c>
      <c r="K494" s="591">
        <f t="shared" si="7"/>
        <v>4081721</v>
      </c>
    </row>
    <row r="495" spans="1:11" ht="25.5" x14ac:dyDescent="0.25">
      <c r="A495" s="592" t="s">
        <v>1268</v>
      </c>
      <c r="B495" s="593">
        <v>3199356</v>
      </c>
      <c r="C495" s="593">
        <v>1298027</v>
      </c>
      <c r="D495" s="593">
        <v>52588</v>
      </c>
      <c r="E495" s="593">
        <v>175868</v>
      </c>
      <c r="F495" s="593">
        <v>62474</v>
      </c>
      <c r="G495" s="593">
        <v>18549</v>
      </c>
      <c r="H495" s="593">
        <v>46610</v>
      </c>
      <c r="I495" s="593">
        <v>8568</v>
      </c>
      <c r="J495" s="593">
        <v>104194</v>
      </c>
      <c r="K495" s="591">
        <f t="shared" si="7"/>
        <v>4966234</v>
      </c>
    </row>
    <row r="496" spans="1:11" x14ac:dyDescent="0.25">
      <c r="A496" s="592" t="s">
        <v>1269</v>
      </c>
      <c r="B496" s="593">
        <v>997877</v>
      </c>
      <c r="C496" s="593">
        <v>446349</v>
      </c>
      <c r="D496" s="593">
        <v>17008</v>
      </c>
      <c r="E496" s="593">
        <v>57005</v>
      </c>
      <c r="F496" s="593">
        <v>10740</v>
      </c>
      <c r="G496" s="593">
        <v>6579</v>
      </c>
      <c r="H496" s="593">
        <v>16075</v>
      </c>
      <c r="I496" s="593">
        <v>2388</v>
      </c>
      <c r="J496" s="593">
        <v>32683</v>
      </c>
      <c r="K496" s="591">
        <f t="shared" si="7"/>
        <v>1586704</v>
      </c>
    </row>
    <row r="497" spans="1:11" ht="25.5" x14ac:dyDescent="0.25">
      <c r="A497" s="592" t="s">
        <v>1270</v>
      </c>
      <c r="B497" s="593">
        <v>3459158</v>
      </c>
      <c r="C497" s="593">
        <v>1196088</v>
      </c>
      <c r="D497" s="593">
        <v>56490</v>
      </c>
      <c r="E497" s="593">
        <v>192318</v>
      </c>
      <c r="F497" s="593">
        <v>148385</v>
      </c>
      <c r="G497" s="593">
        <v>22394</v>
      </c>
      <c r="H497" s="593">
        <v>90245</v>
      </c>
      <c r="I497" s="593">
        <v>8016</v>
      </c>
      <c r="J497" s="593">
        <v>0</v>
      </c>
      <c r="K497" s="591">
        <f t="shared" si="7"/>
        <v>5173094</v>
      </c>
    </row>
    <row r="498" spans="1:11" ht="25.5" x14ac:dyDescent="0.25">
      <c r="A498" s="592" t="s">
        <v>1271</v>
      </c>
      <c r="B498" s="593">
        <v>2355336</v>
      </c>
      <c r="C498" s="593">
        <v>697212</v>
      </c>
      <c r="D498" s="593">
        <v>39078</v>
      </c>
      <c r="E498" s="593">
        <v>130725</v>
      </c>
      <c r="F498" s="593">
        <v>71411</v>
      </c>
      <c r="G498" s="593">
        <v>13836</v>
      </c>
      <c r="H498" s="593">
        <v>43381</v>
      </c>
      <c r="I498" s="593">
        <v>6000</v>
      </c>
      <c r="J498" s="593">
        <v>53116</v>
      </c>
      <c r="K498" s="591">
        <f t="shared" si="7"/>
        <v>3410095</v>
      </c>
    </row>
    <row r="499" spans="1:11" ht="25.5" x14ac:dyDescent="0.25">
      <c r="A499" s="592" t="s">
        <v>1272</v>
      </c>
      <c r="B499" s="593">
        <v>1483543</v>
      </c>
      <c r="C499" s="593">
        <v>682464</v>
      </c>
      <c r="D499" s="593">
        <v>23808</v>
      </c>
      <c r="E499" s="593">
        <v>81000</v>
      </c>
      <c r="F499" s="593">
        <v>35539</v>
      </c>
      <c r="G499" s="593">
        <v>8954</v>
      </c>
      <c r="H499" s="593">
        <v>28724</v>
      </c>
      <c r="I499" s="593">
        <v>3576</v>
      </c>
      <c r="J499" s="593">
        <v>45965</v>
      </c>
      <c r="K499" s="591">
        <f t="shared" si="7"/>
        <v>2393573</v>
      </c>
    </row>
    <row r="500" spans="1:11" ht="25.5" x14ac:dyDescent="0.25">
      <c r="A500" s="592" t="s">
        <v>1273</v>
      </c>
      <c r="B500" s="593">
        <v>2979592</v>
      </c>
      <c r="C500" s="593">
        <v>1436303</v>
      </c>
      <c r="D500" s="593">
        <v>48392</v>
      </c>
      <c r="E500" s="593">
        <v>164358</v>
      </c>
      <c r="F500" s="593">
        <v>100684</v>
      </c>
      <c r="G500" s="593">
        <v>18510</v>
      </c>
      <c r="H500" s="593">
        <v>63902</v>
      </c>
      <c r="I500" s="593">
        <v>7116</v>
      </c>
      <c r="J500" s="593">
        <v>40306</v>
      </c>
      <c r="K500" s="591">
        <f t="shared" si="7"/>
        <v>4859163</v>
      </c>
    </row>
    <row r="501" spans="1:11" x14ac:dyDescent="0.25">
      <c r="A501" s="592" t="s">
        <v>1274</v>
      </c>
      <c r="B501" s="593">
        <v>4631752</v>
      </c>
      <c r="C501" s="593">
        <v>1325136</v>
      </c>
      <c r="D501" s="593">
        <v>75874</v>
      </c>
      <c r="E501" s="593">
        <v>256310</v>
      </c>
      <c r="F501" s="593">
        <v>175781</v>
      </c>
      <c r="G501" s="593">
        <v>29061</v>
      </c>
      <c r="H501" s="593">
        <v>108750</v>
      </c>
      <c r="I501" s="593">
        <v>11664</v>
      </c>
      <c r="J501" s="593">
        <v>0</v>
      </c>
      <c r="K501" s="591">
        <f t="shared" si="7"/>
        <v>6614328</v>
      </c>
    </row>
    <row r="502" spans="1:11" ht="25.5" x14ac:dyDescent="0.25">
      <c r="A502" s="592" t="s">
        <v>1275</v>
      </c>
      <c r="B502" s="593">
        <v>2199496</v>
      </c>
      <c r="C502" s="593">
        <v>950794</v>
      </c>
      <c r="D502" s="593">
        <v>32845</v>
      </c>
      <c r="E502" s="593">
        <v>116501</v>
      </c>
      <c r="F502" s="593">
        <v>36246</v>
      </c>
      <c r="G502" s="593">
        <v>14869</v>
      </c>
      <c r="H502" s="593">
        <v>44599</v>
      </c>
      <c r="I502" s="593">
        <v>4800</v>
      </c>
      <c r="J502" s="593">
        <v>157202</v>
      </c>
      <c r="K502" s="591">
        <f t="shared" si="7"/>
        <v>3557352</v>
      </c>
    </row>
    <row r="503" spans="1:11" ht="25.5" x14ac:dyDescent="0.25">
      <c r="A503" s="592" t="s">
        <v>1276</v>
      </c>
      <c r="B503" s="593">
        <v>5108650</v>
      </c>
      <c r="C503" s="593">
        <v>1795946</v>
      </c>
      <c r="D503" s="593">
        <v>82276</v>
      </c>
      <c r="E503" s="593">
        <v>282701</v>
      </c>
      <c r="F503" s="593">
        <v>169319</v>
      </c>
      <c r="G503" s="593">
        <v>33700</v>
      </c>
      <c r="H503" s="593">
        <v>126372</v>
      </c>
      <c r="I503" s="593">
        <v>11232</v>
      </c>
      <c r="J503" s="593">
        <v>390315</v>
      </c>
      <c r="K503" s="591">
        <f t="shared" si="7"/>
        <v>8000511</v>
      </c>
    </row>
    <row r="504" spans="1:11" ht="25.5" x14ac:dyDescent="0.25">
      <c r="A504" s="592" t="s">
        <v>1277</v>
      </c>
      <c r="B504" s="593">
        <v>1195104</v>
      </c>
      <c r="C504" s="593">
        <v>563537</v>
      </c>
      <c r="D504" s="593">
        <v>20578</v>
      </c>
      <c r="E504" s="593">
        <v>67594</v>
      </c>
      <c r="F504" s="593">
        <v>20662</v>
      </c>
      <c r="G504" s="593">
        <v>6817</v>
      </c>
      <c r="H504" s="593">
        <v>16279</v>
      </c>
      <c r="I504" s="593">
        <v>3216</v>
      </c>
      <c r="J504" s="593">
        <v>0</v>
      </c>
      <c r="K504" s="591">
        <f t="shared" si="7"/>
        <v>1893787</v>
      </c>
    </row>
    <row r="505" spans="1:11" ht="25.5" x14ac:dyDescent="0.25">
      <c r="A505" s="592" t="s">
        <v>1278</v>
      </c>
      <c r="B505" s="593">
        <v>5634382</v>
      </c>
      <c r="C505" s="593">
        <v>744636</v>
      </c>
      <c r="D505" s="593">
        <v>93642</v>
      </c>
      <c r="E505" s="593">
        <v>329774</v>
      </c>
      <c r="F505" s="593">
        <v>124455</v>
      </c>
      <c r="G505" s="593">
        <v>48547</v>
      </c>
      <c r="H505" s="593">
        <v>169218</v>
      </c>
      <c r="I505" s="593">
        <v>8484</v>
      </c>
      <c r="J505" s="593">
        <v>398330</v>
      </c>
      <c r="K505" s="591">
        <f t="shared" si="7"/>
        <v>7551468</v>
      </c>
    </row>
    <row r="506" spans="1:11" ht="25.5" x14ac:dyDescent="0.25">
      <c r="A506" s="592" t="s">
        <v>1279</v>
      </c>
      <c r="B506" s="593">
        <v>1550376</v>
      </c>
      <c r="C506" s="593">
        <v>573104</v>
      </c>
      <c r="D506" s="593">
        <v>22039</v>
      </c>
      <c r="E506" s="593">
        <v>77349</v>
      </c>
      <c r="F506" s="593">
        <v>8098</v>
      </c>
      <c r="G506" s="593">
        <v>7612</v>
      </c>
      <c r="H506" s="593">
        <v>8814</v>
      </c>
      <c r="I506" s="593">
        <v>3888</v>
      </c>
      <c r="J506" s="593">
        <v>0</v>
      </c>
      <c r="K506" s="591">
        <f t="shared" si="7"/>
        <v>2251280</v>
      </c>
    </row>
    <row r="507" spans="1:11" ht="25.5" x14ac:dyDescent="0.25">
      <c r="A507" s="592" t="s">
        <v>1280</v>
      </c>
      <c r="B507" s="593">
        <v>1923927</v>
      </c>
      <c r="C507" s="593">
        <v>851799</v>
      </c>
      <c r="D507" s="593">
        <v>29123</v>
      </c>
      <c r="E507" s="593">
        <v>101388</v>
      </c>
      <c r="F507" s="593">
        <v>33426</v>
      </c>
      <c r="G507" s="593">
        <v>11282</v>
      </c>
      <c r="H507" s="593">
        <v>28989</v>
      </c>
      <c r="I507" s="593">
        <v>4428</v>
      </c>
      <c r="J507" s="593">
        <v>51837</v>
      </c>
      <c r="K507" s="591">
        <f t="shared" si="7"/>
        <v>3036199</v>
      </c>
    </row>
    <row r="508" spans="1:11" ht="38.25" x14ac:dyDescent="0.25">
      <c r="A508" s="592" t="s">
        <v>1281</v>
      </c>
      <c r="B508" s="593">
        <v>8214965</v>
      </c>
      <c r="C508" s="593">
        <v>1991767</v>
      </c>
      <c r="D508" s="593">
        <v>139775</v>
      </c>
      <c r="E508" s="593">
        <v>497811</v>
      </c>
      <c r="F508" s="593">
        <v>144818</v>
      </c>
      <c r="G508" s="593">
        <v>79632</v>
      </c>
      <c r="H508" s="593">
        <v>295795</v>
      </c>
      <c r="I508" s="593">
        <v>8544</v>
      </c>
      <c r="J508" s="593">
        <v>294021</v>
      </c>
      <c r="K508" s="591">
        <f t="shared" si="7"/>
        <v>11667128</v>
      </c>
    </row>
    <row r="509" spans="1:11" ht="38.25" x14ac:dyDescent="0.25">
      <c r="A509" s="592" t="s">
        <v>1282</v>
      </c>
      <c r="B509" s="593">
        <v>1054447</v>
      </c>
      <c r="C509" s="593">
        <v>517579</v>
      </c>
      <c r="D509" s="593">
        <v>18277</v>
      </c>
      <c r="E509" s="593">
        <v>59443</v>
      </c>
      <c r="F509" s="593">
        <v>16748</v>
      </c>
      <c r="G509" s="593">
        <v>5647</v>
      </c>
      <c r="H509" s="593">
        <v>11621</v>
      </c>
      <c r="I509" s="593">
        <v>3024</v>
      </c>
      <c r="J509" s="593">
        <v>82792</v>
      </c>
      <c r="K509" s="591">
        <f t="shared" si="7"/>
        <v>1769578</v>
      </c>
    </row>
    <row r="510" spans="1:11" ht="38.25" x14ac:dyDescent="0.25">
      <c r="A510" s="592" t="s">
        <v>1283</v>
      </c>
      <c r="B510" s="593">
        <v>2318392</v>
      </c>
      <c r="C510" s="593">
        <v>1119934</v>
      </c>
      <c r="D510" s="593">
        <v>37555</v>
      </c>
      <c r="E510" s="593">
        <v>127560</v>
      </c>
      <c r="F510" s="593">
        <v>69367</v>
      </c>
      <c r="G510" s="593">
        <v>14246</v>
      </c>
      <c r="H510" s="593">
        <v>47789</v>
      </c>
      <c r="I510" s="593">
        <v>5532</v>
      </c>
      <c r="J510" s="593">
        <v>183484</v>
      </c>
      <c r="K510" s="591">
        <f t="shared" si="7"/>
        <v>3923859</v>
      </c>
    </row>
    <row r="511" spans="1:11" ht="38.25" x14ac:dyDescent="0.25">
      <c r="A511" s="592" t="s">
        <v>1284</v>
      </c>
      <c r="B511" s="593">
        <v>1357614</v>
      </c>
      <c r="C511" s="593">
        <v>385500</v>
      </c>
      <c r="D511" s="593">
        <v>20951</v>
      </c>
      <c r="E511" s="593">
        <v>73192</v>
      </c>
      <c r="F511" s="593">
        <v>31016</v>
      </c>
      <c r="G511" s="593">
        <v>8656</v>
      </c>
      <c r="H511" s="593">
        <v>28188</v>
      </c>
      <c r="I511" s="593">
        <v>2820</v>
      </c>
      <c r="J511" s="593">
        <v>0</v>
      </c>
      <c r="K511" s="591">
        <f t="shared" si="7"/>
        <v>1907937</v>
      </c>
    </row>
    <row r="512" spans="1:11" ht="38.25" x14ac:dyDescent="0.25">
      <c r="A512" s="592" t="s">
        <v>1285</v>
      </c>
      <c r="B512" s="593">
        <v>6024172</v>
      </c>
      <c r="C512" s="593">
        <v>2417056</v>
      </c>
      <c r="D512" s="593">
        <v>91344</v>
      </c>
      <c r="E512" s="593">
        <v>322587</v>
      </c>
      <c r="F512" s="593">
        <v>269261</v>
      </c>
      <c r="G512" s="593">
        <v>40059</v>
      </c>
      <c r="H512" s="593">
        <v>168534</v>
      </c>
      <c r="I512" s="593">
        <v>12324</v>
      </c>
      <c r="J512" s="593">
        <v>0</v>
      </c>
      <c r="K512" s="591">
        <f t="shared" si="7"/>
        <v>9345337</v>
      </c>
    </row>
    <row r="513" spans="1:11" ht="38.25" x14ac:dyDescent="0.25">
      <c r="A513" s="592" t="s">
        <v>1286</v>
      </c>
      <c r="B513" s="593">
        <v>1209870</v>
      </c>
      <c r="C513" s="593">
        <v>425400</v>
      </c>
      <c r="D513" s="593">
        <v>20992</v>
      </c>
      <c r="E513" s="593">
        <v>68052</v>
      </c>
      <c r="F513" s="593">
        <v>16458</v>
      </c>
      <c r="G513" s="593">
        <v>6273</v>
      </c>
      <c r="H513" s="593">
        <v>11034</v>
      </c>
      <c r="I513" s="593">
        <v>3516</v>
      </c>
      <c r="J513" s="593">
        <v>34041</v>
      </c>
      <c r="K513" s="591">
        <f t="shared" si="7"/>
        <v>1795636</v>
      </c>
    </row>
    <row r="514" spans="1:11" ht="38.25" x14ac:dyDescent="0.25">
      <c r="A514" s="592" t="s">
        <v>1287</v>
      </c>
      <c r="B514" s="593">
        <v>2546396</v>
      </c>
      <c r="C514" s="593">
        <v>1156734</v>
      </c>
      <c r="D514" s="593">
        <v>41110</v>
      </c>
      <c r="E514" s="593">
        <v>140207</v>
      </c>
      <c r="F514" s="593">
        <v>74943</v>
      </c>
      <c r="G514" s="593">
        <v>15941</v>
      </c>
      <c r="H514" s="593">
        <v>53010</v>
      </c>
      <c r="I514" s="593">
        <v>5916</v>
      </c>
      <c r="J514" s="593">
        <v>0</v>
      </c>
      <c r="K514" s="591">
        <f t="shared" si="7"/>
        <v>4034257</v>
      </c>
    </row>
    <row r="515" spans="1:11" ht="38.25" x14ac:dyDescent="0.25">
      <c r="A515" s="592" t="s">
        <v>1288</v>
      </c>
      <c r="B515" s="593">
        <v>1263885</v>
      </c>
      <c r="C515" s="593">
        <v>535212</v>
      </c>
      <c r="D515" s="593">
        <v>21930</v>
      </c>
      <c r="E515" s="593">
        <v>71439</v>
      </c>
      <c r="F515" s="593">
        <v>24212</v>
      </c>
      <c r="G515" s="593">
        <v>6881</v>
      </c>
      <c r="H515" s="593">
        <v>15768</v>
      </c>
      <c r="I515" s="593">
        <v>3552</v>
      </c>
      <c r="J515" s="593">
        <v>38619</v>
      </c>
      <c r="K515" s="591">
        <f t="shared" si="7"/>
        <v>1981498</v>
      </c>
    </row>
    <row r="516" spans="1:11" ht="38.25" x14ac:dyDescent="0.25">
      <c r="A516" s="592" t="s">
        <v>1289</v>
      </c>
      <c r="B516" s="593">
        <v>4902500</v>
      </c>
      <c r="C516" s="593">
        <v>966240</v>
      </c>
      <c r="D516" s="593">
        <v>77731</v>
      </c>
      <c r="E516" s="593">
        <v>268145</v>
      </c>
      <c r="F516" s="593">
        <v>187280</v>
      </c>
      <c r="G516" s="593">
        <v>31725</v>
      </c>
      <c r="H516" s="593">
        <v>129430</v>
      </c>
      <c r="I516" s="593">
        <v>10896</v>
      </c>
      <c r="J516" s="593">
        <v>0</v>
      </c>
      <c r="K516" s="591">
        <f t="shared" si="7"/>
        <v>6573947</v>
      </c>
    </row>
    <row r="517" spans="1:11" ht="38.25" x14ac:dyDescent="0.25">
      <c r="A517" s="592" t="s">
        <v>1290</v>
      </c>
      <c r="B517" s="593">
        <v>1422055</v>
      </c>
      <c r="C517" s="593">
        <v>668405</v>
      </c>
      <c r="D517" s="593">
        <v>24739</v>
      </c>
      <c r="E517" s="593">
        <v>80353</v>
      </c>
      <c r="F517" s="593">
        <v>22264</v>
      </c>
      <c r="G517" s="593">
        <v>7602</v>
      </c>
      <c r="H517" s="593">
        <v>14547</v>
      </c>
      <c r="I517" s="593">
        <v>4068</v>
      </c>
      <c r="J517" s="593">
        <v>31896</v>
      </c>
      <c r="K517" s="591">
        <f t="shared" ref="K517:K573" si="8">SUM(B517:J517)</f>
        <v>2275929</v>
      </c>
    </row>
    <row r="518" spans="1:11" ht="38.25" x14ac:dyDescent="0.25">
      <c r="A518" s="592" t="s">
        <v>1291</v>
      </c>
      <c r="B518" s="593">
        <v>53942752</v>
      </c>
      <c r="C518" s="593">
        <v>18779360</v>
      </c>
      <c r="D518" s="593">
        <v>839655</v>
      </c>
      <c r="E518" s="593">
        <v>3003641</v>
      </c>
      <c r="F518" s="593">
        <v>1316368</v>
      </c>
      <c r="G518" s="593">
        <v>422355</v>
      </c>
      <c r="H518" s="593">
        <v>1566038</v>
      </c>
      <c r="I518" s="593">
        <v>86124</v>
      </c>
      <c r="J518" s="593">
        <v>4877049</v>
      </c>
      <c r="K518" s="591">
        <f t="shared" si="8"/>
        <v>84833342</v>
      </c>
    </row>
    <row r="519" spans="1:11" ht="38.25" x14ac:dyDescent="0.25">
      <c r="A519" s="592" t="s">
        <v>1292</v>
      </c>
      <c r="B519" s="593">
        <v>3416215</v>
      </c>
      <c r="C519" s="593">
        <v>1150559</v>
      </c>
      <c r="D519" s="593">
        <v>53379</v>
      </c>
      <c r="E519" s="593">
        <v>184995</v>
      </c>
      <c r="F519" s="593">
        <v>115800</v>
      </c>
      <c r="G519" s="593">
        <v>21614</v>
      </c>
      <c r="H519" s="593">
        <v>79405</v>
      </c>
      <c r="I519" s="593">
        <v>7500</v>
      </c>
      <c r="J519" s="593">
        <v>212954</v>
      </c>
      <c r="K519" s="591">
        <f t="shared" si="8"/>
        <v>5242421</v>
      </c>
    </row>
    <row r="520" spans="1:11" ht="38.25" x14ac:dyDescent="0.25">
      <c r="A520" s="592" t="s">
        <v>1293</v>
      </c>
      <c r="B520" s="593">
        <v>3342350</v>
      </c>
      <c r="C520" s="593">
        <v>690696</v>
      </c>
      <c r="D520" s="593">
        <v>52283</v>
      </c>
      <c r="E520" s="593">
        <v>180905</v>
      </c>
      <c r="F520" s="593">
        <v>146103</v>
      </c>
      <c r="G520" s="593">
        <v>21820</v>
      </c>
      <c r="H520" s="593">
        <v>88239</v>
      </c>
      <c r="I520" s="593">
        <v>7872</v>
      </c>
      <c r="J520" s="593">
        <v>0</v>
      </c>
      <c r="K520" s="591">
        <f t="shared" si="8"/>
        <v>4530268</v>
      </c>
    </row>
    <row r="521" spans="1:11" ht="38.25" x14ac:dyDescent="0.25">
      <c r="A521" s="592" t="s">
        <v>1294</v>
      </c>
      <c r="B521" s="593">
        <v>742472</v>
      </c>
      <c r="C521" s="593">
        <v>426749</v>
      </c>
      <c r="D521" s="593">
        <v>12717</v>
      </c>
      <c r="E521" s="593">
        <v>41692</v>
      </c>
      <c r="F521" s="593">
        <v>2260</v>
      </c>
      <c r="G521" s="593">
        <v>4000</v>
      </c>
      <c r="H521" s="593">
        <v>4718</v>
      </c>
      <c r="I521" s="593">
        <v>1992</v>
      </c>
      <c r="J521" s="593">
        <v>43300</v>
      </c>
      <c r="K521" s="591">
        <f t="shared" si="8"/>
        <v>1279900</v>
      </c>
    </row>
    <row r="522" spans="1:11" ht="38.25" x14ac:dyDescent="0.25">
      <c r="A522" s="592" t="s">
        <v>1295</v>
      </c>
      <c r="B522" s="593">
        <v>2426439</v>
      </c>
      <c r="C522" s="593">
        <v>1122014</v>
      </c>
      <c r="D522" s="593">
        <v>39074</v>
      </c>
      <c r="E522" s="593">
        <v>134956</v>
      </c>
      <c r="F522" s="593">
        <v>67726</v>
      </c>
      <c r="G522" s="593">
        <v>16781</v>
      </c>
      <c r="H522" s="593">
        <v>60786</v>
      </c>
      <c r="I522" s="593">
        <v>5160</v>
      </c>
      <c r="J522" s="593">
        <v>136186</v>
      </c>
      <c r="K522" s="591">
        <f t="shared" si="8"/>
        <v>4009122</v>
      </c>
    </row>
    <row r="523" spans="1:11" ht="38.25" x14ac:dyDescent="0.25">
      <c r="A523" s="592" t="s">
        <v>1296</v>
      </c>
      <c r="B523" s="593">
        <v>5288902</v>
      </c>
      <c r="C523" s="593">
        <v>3077754</v>
      </c>
      <c r="D523" s="593">
        <v>81179</v>
      </c>
      <c r="E523" s="593">
        <v>282730</v>
      </c>
      <c r="F523" s="593">
        <v>152766</v>
      </c>
      <c r="G523" s="593">
        <v>33409</v>
      </c>
      <c r="H523" s="593">
        <v>116780</v>
      </c>
      <c r="I523" s="593">
        <v>12072</v>
      </c>
      <c r="J523" s="593">
        <v>0</v>
      </c>
      <c r="K523" s="591">
        <f t="shared" si="8"/>
        <v>9045592</v>
      </c>
    </row>
    <row r="524" spans="1:11" ht="38.25" x14ac:dyDescent="0.25">
      <c r="A524" s="592" t="s">
        <v>1297</v>
      </c>
      <c r="B524" s="593">
        <v>917081</v>
      </c>
      <c r="C524" s="593">
        <v>473836</v>
      </c>
      <c r="D524" s="593">
        <v>16187</v>
      </c>
      <c r="E524" s="593">
        <v>51942</v>
      </c>
      <c r="F524" s="593">
        <v>5589</v>
      </c>
      <c r="G524" s="593">
        <v>4556</v>
      </c>
      <c r="H524" s="593">
        <v>4532</v>
      </c>
      <c r="I524" s="593">
        <v>2748</v>
      </c>
      <c r="J524" s="593">
        <v>0</v>
      </c>
      <c r="K524" s="591">
        <f t="shared" si="8"/>
        <v>1476471</v>
      </c>
    </row>
    <row r="525" spans="1:11" ht="38.25" x14ac:dyDescent="0.25">
      <c r="A525" s="592" t="s">
        <v>1298</v>
      </c>
      <c r="B525" s="593">
        <v>1240738</v>
      </c>
      <c r="C525" s="593">
        <v>492936</v>
      </c>
      <c r="D525" s="593">
        <v>21062</v>
      </c>
      <c r="E525" s="593">
        <v>69343</v>
      </c>
      <c r="F525" s="593">
        <v>26533</v>
      </c>
      <c r="G525" s="593">
        <v>6889</v>
      </c>
      <c r="H525" s="593">
        <v>17351</v>
      </c>
      <c r="I525" s="593">
        <v>3384</v>
      </c>
      <c r="J525" s="593">
        <v>25463</v>
      </c>
      <c r="K525" s="591">
        <f t="shared" si="8"/>
        <v>1903699</v>
      </c>
    </row>
    <row r="526" spans="1:11" ht="38.25" x14ac:dyDescent="0.25">
      <c r="A526" s="592" t="s">
        <v>1299</v>
      </c>
      <c r="B526" s="593">
        <v>2458644</v>
      </c>
      <c r="C526" s="593">
        <v>876231</v>
      </c>
      <c r="D526" s="593">
        <v>36100</v>
      </c>
      <c r="E526" s="593">
        <v>127194</v>
      </c>
      <c r="F526" s="593">
        <v>32473</v>
      </c>
      <c r="G526" s="593">
        <v>15446</v>
      </c>
      <c r="H526" s="593">
        <v>39324</v>
      </c>
      <c r="I526" s="593">
        <v>6216</v>
      </c>
      <c r="J526" s="593">
        <v>0</v>
      </c>
      <c r="K526" s="591">
        <f t="shared" si="8"/>
        <v>3591628</v>
      </c>
    </row>
    <row r="527" spans="1:11" ht="38.25" x14ac:dyDescent="0.25">
      <c r="A527" s="592" t="s">
        <v>1300</v>
      </c>
      <c r="B527" s="593">
        <v>875894</v>
      </c>
      <c r="C527" s="593">
        <v>427732</v>
      </c>
      <c r="D527" s="593">
        <v>14541</v>
      </c>
      <c r="E527" s="593">
        <v>48001</v>
      </c>
      <c r="F527" s="593">
        <v>6474</v>
      </c>
      <c r="G527" s="593">
        <v>4473</v>
      </c>
      <c r="H527" s="593">
        <v>5952</v>
      </c>
      <c r="I527" s="593">
        <v>2400</v>
      </c>
      <c r="J527" s="593">
        <v>37352</v>
      </c>
      <c r="K527" s="591">
        <f t="shared" si="8"/>
        <v>1422819</v>
      </c>
    </row>
    <row r="528" spans="1:11" ht="38.25" x14ac:dyDescent="0.25">
      <c r="A528" s="592" t="s">
        <v>1301</v>
      </c>
      <c r="B528" s="593">
        <v>9906444</v>
      </c>
      <c r="C528" s="593">
        <v>3269748</v>
      </c>
      <c r="D528" s="593">
        <v>123259</v>
      </c>
      <c r="E528" s="593">
        <v>467045</v>
      </c>
      <c r="F528" s="593">
        <v>252763</v>
      </c>
      <c r="G528" s="593">
        <v>67045</v>
      </c>
      <c r="H528" s="593">
        <v>233624</v>
      </c>
      <c r="I528" s="593">
        <v>19116</v>
      </c>
      <c r="J528" s="593">
        <v>0</v>
      </c>
      <c r="K528" s="591">
        <f t="shared" si="8"/>
        <v>14339044</v>
      </c>
    </row>
    <row r="529" spans="1:11" ht="25.5" x14ac:dyDescent="0.25">
      <c r="A529" s="592" t="s">
        <v>1302</v>
      </c>
      <c r="B529" s="593">
        <v>8644294</v>
      </c>
      <c r="C529" s="593">
        <v>2983043</v>
      </c>
      <c r="D529" s="593">
        <v>133274</v>
      </c>
      <c r="E529" s="593">
        <v>469248</v>
      </c>
      <c r="F529" s="593">
        <v>362361</v>
      </c>
      <c r="G529" s="593">
        <v>59226</v>
      </c>
      <c r="H529" s="593">
        <v>253454</v>
      </c>
      <c r="I529" s="593">
        <v>17196</v>
      </c>
      <c r="J529" s="593">
        <v>0</v>
      </c>
      <c r="K529" s="591">
        <f t="shared" si="8"/>
        <v>12922096</v>
      </c>
    </row>
    <row r="530" spans="1:11" ht="25.5" x14ac:dyDescent="0.25">
      <c r="A530" s="592" t="s">
        <v>1303</v>
      </c>
      <c r="B530" s="593">
        <v>2327078</v>
      </c>
      <c r="C530" s="593">
        <v>1256740</v>
      </c>
      <c r="D530" s="593">
        <v>37323</v>
      </c>
      <c r="E530" s="593">
        <v>126348</v>
      </c>
      <c r="F530" s="593">
        <v>55232</v>
      </c>
      <c r="G530" s="593">
        <v>13758</v>
      </c>
      <c r="H530" s="593">
        <v>39482</v>
      </c>
      <c r="I530" s="593">
        <v>6036</v>
      </c>
      <c r="J530" s="593">
        <v>0</v>
      </c>
      <c r="K530" s="591">
        <f t="shared" si="8"/>
        <v>3861997</v>
      </c>
    </row>
    <row r="531" spans="1:11" ht="25.5" x14ac:dyDescent="0.25">
      <c r="A531" s="592" t="s">
        <v>1304</v>
      </c>
      <c r="B531" s="593">
        <v>1482714</v>
      </c>
      <c r="C531" s="593">
        <v>607386</v>
      </c>
      <c r="D531" s="593">
        <v>24550</v>
      </c>
      <c r="E531" s="593">
        <v>82259</v>
      </c>
      <c r="F531" s="593">
        <v>20450</v>
      </c>
      <c r="G531" s="593">
        <v>8981</v>
      </c>
      <c r="H531" s="593">
        <v>20515</v>
      </c>
      <c r="I531" s="593">
        <v>3876</v>
      </c>
      <c r="J531" s="593">
        <v>0</v>
      </c>
      <c r="K531" s="591">
        <f t="shared" si="8"/>
        <v>2250731</v>
      </c>
    </row>
    <row r="532" spans="1:11" ht="25.5" x14ac:dyDescent="0.25">
      <c r="A532" s="592" t="s">
        <v>1305</v>
      </c>
      <c r="B532" s="593">
        <v>1538172</v>
      </c>
      <c r="C532" s="593">
        <v>577488</v>
      </c>
      <c r="D532" s="593">
        <v>26347</v>
      </c>
      <c r="E532" s="593">
        <v>86582</v>
      </c>
      <c r="F532" s="593">
        <v>36899</v>
      </c>
      <c r="G532" s="593">
        <v>8652</v>
      </c>
      <c r="H532" s="593">
        <v>21885</v>
      </c>
      <c r="I532" s="593">
        <v>4164</v>
      </c>
      <c r="J532" s="593">
        <v>0</v>
      </c>
      <c r="K532" s="591">
        <f t="shared" si="8"/>
        <v>2300189</v>
      </c>
    </row>
    <row r="533" spans="1:11" ht="25.5" x14ac:dyDescent="0.25">
      <c r="A533" s="592" t="s">
        <v>1306</v>
      </c>
      <c r="B533" s="593">
        <v>3156102</v>
      </c>
      <c r="C533" s="593">
        <v>1395054</v>
      </c>
      <c r="D533" s="593">
        <v>48316</v>
      </c>
      <c r="E533" s="593">
        <v>168977</v>
      </c>
      <c r="F533" s="593">
        <v>84172</v>
      </c>
      <c r="G533" s="593">
        <v>20582</v>
      </c>
      <c r="H533" s="593">
        <v>69163</v>
      </c>
      <c r="I533" s="593">
        <v>7080</v>
      </c>
      <c r="J533" s="593">
        <v>190239</v>
      </c>
      <c r="K533" s="591">
        <f t="shared" si="8"/>
        <v>5139685</v>
      </c>
    </row>
    <row r="534" spans="1:11" ht="25.5" x14ac:dyDescent="0.25">
      <c r="A534" s="592" t="s">
        <v>1307</v>
      </c>
      <c r="B534" s="593">
        <v>1945807</v>
      </c>
      <c r="C534" s="593">
        <v>688500</v>
      </c>
      <c r="D534" s="593">
        <v>31972</v>
      </c>
      <c r="E534" s="593">
        <v>108538</v>
      </c>
      <c r="F534" s="593">
        <v>51181</v>
      </c>
      <c r="G534" s="593">
        <v>12435</v>
      </c>
      <c r="H534" s="593">
        <v>42223</v>
      </c>
      <c r="I534" s="593">
        <v>4476</v>
      </c>
      <c r="J534" s="593">
        <v>0</v>
      </c>
      <c r="K534" s="591">
        <f t="shared" si="8"/>
        <v>2885132</v>
      </c>
    </row>
    <row r="535" spans="1:11" ht="25.5" x14ac:dyDescent="0.25">
      <c r="A535" s="592" t="s">
        <v>1308</v>
      </c>
      <c r="B535" s="593">
        <v>2766300</v>
      </c>
      <c r="C535" s="593">
        <v>1349076</v>
      </c>
      <c r="D535" s="593">
        <v>44681</v>
      </c>
      <c r="E535" s="593">
        <v>152639</v>
      </c>
      <c r="F535" s="593">
        <v>91766</v>
      </c>
      <c r="G535" s="593">
        <v>17610</v>
      </c>
      <c r="H535" s="593">
        <v>62785</v>
      </c>
      <c r="I535" s="593">
        <v>6336</v>
      </c>
      <c r="J535" s="593">
        <v>33833</v>
      </c>
      <c r="K535" s="591">
        <f t="shared" si="8"/>
        <v>4525026</v>
      </c>
    </row>
    <row r="536" spans="1:11" ht="25.5" x14ac:dyDescent="0.25">
      <c r="A536" s="592" t="s">
        <v>1309</v>
      </c>
      <c r="B536" s="593">
        <v>2225767</v>
      </c>
      <c r="C536" s="593">
        <v>1096419</v>
      </c>
      <c r="D536" s="593">
        <v>35289</v>
      </c>
      <c r="E536" s="593">
        <v>121115</v>
      </c>
      <c r="F536" s="593">
        <v>56963</v>
      </c>
      <c r="G536" s="593">
        <v>13703</v>
      </c>
      <c r="H536" s="593">
        <v>43772</v>
      </c>
      <c r="I536" s="593">
        <v>5112</v>
      </c>
      <c r="J536" s="593">
        <v>68628</v>
      </c>
      <c r="K536" s="591">
        <f t="shared" si="8"/>
        <v>3666768</v>
      </c>
    </row>
    <row r="537" spans="1:11" ht="25.5" x14ac:dyDescent="0.25">
      <c r="A537" s="592" t="s">
        <v>1310</v>
      </c>
      <c r="B537" s="593">
        <v>2886473</v>
      </c>
      <c r="C537" s="593">
        <v>857436</v>
      </c>
      <c r="D537" s="593">
        <v>44703</v>
      </c>
      <c r="E537" s="593">
        <v>155555</v>
      </c>
      <c r="F537" s="593">
        <v>81799</v>
      </c>
      <c r="G537" s="593">
        <v>18528</v>
      </c>
      <c r="H537" s="593">
        <v>60927</v>
      </c>
      <c r="I537" s="593">
        <v>6408</v>
      </c>
      <c r="J537" s="593">
        <v>127583</v>
      </c>
      <c r="K537" s="591">
        <f t="shared" si="8"/>
        <v>4239412</v>
      </c>
    </row>
    <row r="538" spans="1:11" ht="25.5" x14ac:dyDescent="0.25">
      <c r="A538" s="592" t="s">
        <v>1311</v>
      </c>
      <c r="B538" s="593">
        <v>2770601</v>
      </c>
      <c r="C538" s="593">
        <v>662904</v>
      </c>
      <c r="D538" s="593">
        <v>42618</v>
      </c>
      <c r="E538" s="593">
        <v>148407</v>
      </c>
      <c r="F538" s="593">
        <v>73380</v>
      </c>
      <c r="G538" s="593">
        <v>16955</v>
      </c>
      <c r="H538" s="593">
        <v>53064</v>
      </c>
      <c r="I538" s="593">
        <v>5940</v>
      </c>
      <c r="J538" s="593">
        <v>51986</v>
      </c>
      <c r="K538" s="591">
        <f t="shared" si="8"/>
        <v>3825855</v>
      </c>
    </row>
    <row r="539" spans="1:11" ht="25.5" x14ac:dyDescent="0.25">
      <c r="A539" s="592" t="s">
        <v>1312</v>
      </c>
      <c r="B539" s="593">
        <v>976816</v>
      </c>
      <c r="C539" s="593">
        <v>494422</v>
      </c>
      <c r="D539" s="593">
        <v>17499</v>
      </c>
      <c r="E539" s="593">
        <v>56068</v>
      </c>
      <c r="F539" s="593">
        <v>9100</v>
      </c>
      <c r="G539" s="593">
        <v>5447</v>
      </c>
      <c r="H539" s="593">
        <v>9287</v>
      </c>
      <c r="I539" s="593">
        <v>3072</v>
      </c>
      <c r="J539" s="593">
        <v>0</v>
      </c>
      <c r="K539" s="591">
        <f t="shared" si="8"/>
        <v>1571711</v>
      </c>
    </row>
    <row r="540" spans="1:11" x14ac:dyDescent="0.25">
      <c r="A540" s="592" t="s">
        <v>1313</v>
      </c>
      <c r="B540" s="593">
        <v>5831856</v>
      </c>
      <c r="C540" s="593">
        <v>2450023</v>
      </c>
      <c r="D540" s="593">
        <v>89300</v>
      </c>
      <c r="E540" s="593">
        <v>310454</v>
      </c>
      <c r="F540" s="593">
        <v>140490</v>
      </c>
      <c r="G540" s="593">
        <v>35473</v>
      </c>
      <c r="H540" s="593">
        <v>109778</v>
      </c>
      <c r="I540" s="593">
        <v>13272</v>
      </c>
      <c r="J540" s="593">
        <v>313893</v>
      </c>
      <c r="K540" s="591">
        <f t="shared" si="8"/>
        <v>9294539</v>
      </c>
    </row>
    <row r="541" spans="1:11" ht="25.5" x14ac:dyDescent="0.25">
      <c r="A541" s="592" t="s">
        <v>1314</v>
      </c>
      <c r="B541" s="593">
        <v>1199944</v>
      </c>
      <c r="C541" s="593">
        <v>683329</v>
      </c>
      <c r="D541" s="593">
        <v>20927</v>
      </c>
      <c r="E541" s="593">
        <v>67940</v>
      </c>
      <c r="F541" s="593">
        <v>15124</v>
      </c>
      <c r="G541" s="593">
        <v>6413</v>
      </c>
      <c r="H541" s="593">
        <v>11550</v>
      </c>
      <c r="I541" s="593">
        <v>3432</v>
      </c>
      <c r="J541" s="593">
        <v>26707</v>
      </c>
      <c r="K541" s="591">
        <f t="shared" si="8"/>
        <v>2035366</v>
      </c>
    </row>
    <row r="542" spans="1:11" x14ac:dyDescent="0.25">
      <c r="A542" s="592" t="s">
        <v>1315</v>
      </c>
      <c r="B542" s="593">
        <v>2943867</v>
      </c>
      <c r="C542" s="593">
        <v>1267188</v>
      </c>
      <c r="D542" s="593">
        <v>45137</v>
      </c>
      <c r="E542" s="593">
        <v>159225</v>
      </c>
      <c r="F542" s="593">
        <v>118670</v>
      </c>
      <c r="G542" s="593">
        <v>19990</v>
      </c>
      <c r="H542" s="593">
        <v>90919</v>
      </c>
      <c r="I542" s="593">
        <v>5796</v>
      </c>
      <c r="J542" s="593">
        <v>0</v>
      </c>
      <c r="K542" s="591">
        <f t="shared" si="8"/>
        <v>4650792</v>
      </c>
    </row>
    <row r="543" spans="1:11" ht="38.25" x14ac:dyDescent="0.25">
      <c r="A543" s="592" t="s">
        <v>1316</v>
      </c>
      <c r="B543" s="593">
        <v>6400342</v>
      </c>
      <c r="C543" s="593">
        <v>2774255</v>
      </c>
      <c r="D543" s="593">
        <v>97070</v>
      </c>
      <c r="E543" s="593">
        <v>347105</v>
      </c>
      <c r="F543" s="593">
        <v>155767</v>
      </c>
      <c r="G543" s="593">
        <v>47981</v>
      </c>
      <c r="H543" s="593">
        <v>177036</v>
      </c>
      <c r="I543" s="593">
        <v>12336</v>
      </c>
      <c r="J543" s="593">
        <v>5399</v>
      </c>
      <c r="K543" s="591">
        <f t="shared" si="8"/>
        <v>10017291</v>
      </c>
    </row>
    <row r="544" spans="1:11" ht="25.5" x14ac:dyDescent="0.25">
      <c r="A544" s="592" t="s">
        <v>1317</v>
      </c>
      <c r="B544" s="593">
        <v>1535407</v>
      </c>
      <c r="C544" s="593">
        <v>706992</v>
      </c>
      <c r="D544" s="593">
        <v>24615</v>
      </c>
      <c r="E544" s="593">
        <v>83038</v>
      </c>
      <c r="F544" s="593">
        <v>32313</v>
      </c>
      <c r="G544" s="593">
        <v>8509</v>
      </c>
      <c r="H544" s="593">
        <v>22362</v>
      </c>
      <c r="I544" s="593">
        <v>3936</v>
      </c>
      <c r="J544" s="593">
        <v>40340</v>
      </c>
      <c r="K544" s="591">
        <f t="shared" si="8"/>
        <v>2457512</v>
      </c>
    </row>
    <row r="545" spans="1:11" x14ac:dyDescent="0.25">
      <c r="A545" s="592" t="s">
        <v>1318</v>
      </c>
      <c r="B545" s="593">
        <v>1265231</v>
      </c>
      <c r="C545" s="593">
        <v>707489</v>
      </c>
      <c r="D545" s="593">
        <v>21712</v>
      </c>
      <c r="E545" s="593">
        <v>71011</v>
      </c>
      <c r="F545" s="593">
        <v>19138</v>
      </c>
      <c r="G545" s="593">
        <v>6822</v>
      </c>
      <c r="H545" s="593">
        <v>13725</v>
      </c>
      <c r="I545" s="593">
        <v>3516</v>
      </c>
      <c r="J545" s="593">
        <v>33921</v>
      </c>
      <c r="K545" s="591">
        <f t="shared" si="8"/>
        <v>2142565</v>
      </c>
    </row>
    <row r="546" spans="1:11" ht="25.5" x14ac:dyDescent="0.25">
      <c r="A546" s="592" t="s">
        <v>1319</v>
      </c>
      <c r="B546" s="593">
        <v>3564394</v>
      </c>
      <c r="C546" s="593">
        <v>1660582</v>
      </c>
      <c r="D546" s="593">
        <v>57654</v>
      </c>
      <c r="E546" s="593">
        <v>197466</v>
      </c>
      <c r="F546" s="593">
        <v>145225</v>
      </c>
      <c r="G546" s="593">
        <v>23765</v>
      </c>
      <c r="H546" s="593">
        <v>95949</v>
      </c>
      <c r="I546" s="593">
        <v>8220</v>
      </c>
      <c r="J546" s="593">
        <v>193825</v>
      </c>
      <c r="K546" s="591">
        <f t="shared" si="8"/>
        <v>5947080</v>
      </c>
    </row>
    <row r="547" spans="1:11" ht="38.25" x14ac:dyDescent="0.25">
      <c r="A547" s="592" t="s">
        <v>1320</v>
      </c>
      <c r="B547" s="593">
        <v>1564233</v>
      </c>
      <c r="C547" s="593">
        <v>672946</v>
      </c>
      <c r="D547" s="593">
        <v>25167</v>
      </c>
      <c r="E547" s="593">
        <v>86284</v>
      </c>
      <c r="F547" s="593">
        <v>21465</v>
      </c>
      <c r="G547" s="593">
        <v>10008</v>
      </c>
      <c r="H547" s="593">
        <v>25456</v>
      </c>
      <c r="I547" s="593">
        <v>3456</v>
      </c>
      <c r="J547" s="593">
        <v>68142</v>
      </c>
      <c r="K547" s="591">
        <f t="shared" si="8"/>
        <v>2477157</v>
      </c>
    </row>
    <row r="548" spans="1:11" ht="25.5" x14ac:dyDescent="0.25">
      <c r="A548" s="592" t="s">
        <v>1321</v>
      </c>
      <c r="B548" s="593">
        <v>9902712</v>
      </c>
      <c r="C548" s="593">
        <v>4904711</v>
      </c>
      <c r="D548" s="593">
        <v>162204</v>
      </c>
      <c r="E548" s="593">
        <v>550748</v>
      </c>
      <c r="F548" s="593">
        <v>189020</v>
      </c>
      <c r="G548" s="593">
        <v>62094</v>
      </c>
      <c r="H548" s="593">
        <v>182772</v>
      </c>
      <c r="I548" s="593">
        <v>22596</v>
      </c>
      <c r="J548" s="593">
        <v>650163</v>
      </c>
      <c r="K548" s="591">
        <f t="shared" si="8"/>
        <v>16627020</v>
      </c>
    </row>
    <row r="549" spans="1:11" ht="25.5" x14ac:dyDescent="0.25">
      <c r="A549" s="592" t="s">
        <v>1322</v>
      </c>
      <c r="B549" s="593">
        <v>3921847</v>
      </c>
      <c r="C549" s="593">
        <v>1784770</v>
      </c>
      <c r="D549" s="593">
        <v>63299</v>
      </c>
      <c r="E549" s="593">
        <v>216639</v>
      </c>
      <c r="F549" s="593">
        <v>135984</v>
      </c>
      <c r="G549" s="593">
        <v>26925</v>
      </c>
      <c r="H549" s="593">
        <v>104327</v>
      </c>
      <c r="I549" s="593">
        <v>9744</v>
      </c>
      <c r="J549" s="593">
        <v>8649</v>
      </c>
      <c r="K549" s="591">
        <f t="shared" si="8"/>
        <v>6272184</v>
      </c>
    </row>
    <row r="550" spans="1:11" x14ac:dyDescent="0.25">
      <c r="A550" s="592" t="s">
        <v>1323</v>
      </c>
      <c r="B550" s="593">
        <v>1526156</v>
      </c>
      <c r="C550" s="593">
        <v>669759</v>
      </c>
      <c r="D550" s="593">
        <v>24753</v>
      </c>
      <c r="E550" s="593">
        <v>84063</v>
      </c>
      <c r="F550" s="593">
        <v>20132</v>
      </c>
      <c r="G550" s="593">
        <v>9267</v>
      </c>
      <c r="H550" s="593">
        <v>22082</v>
      </c>
      <c r="I550" s="593">
        <v>3564</v>
      </c>
      <c r="J550" s="593">
        <v>19759</v>
      </c>
      <c r="K550" s="591">
        <f t="shared" si="8"/>
        <v>2379535</v>
      </c>
    </row>
    <row r="551" spans="1:11" ht="38.25" x14ac:dyDescent="0.25">
      <c r="A551" s="592" t="s">
        <v>1324</v>
      </c>
      <c r="B551" s="593">
        <v>2432415</v>
      </c>
      <c r="C551" s="593">
        <v>1151100</v>
      </c>
      <c r="D551" s="593">
        <v>36016</v>
      </c>
      <c r="E551" s="593">
        <v>124462</v>
      </c>
      <c r="F551" s="593">
        <v>42483</v>
      </c>
      <c r="G551" s="593">
        <v>13976</v>
      </c>
      <c r="H551" s="593">
        <v>34489</v>
      </c>
      <c r="I551" s="593">
        <v>7152</v>
      </c>
      <c r="J551" s="593">
        <v>10780</v>
      </c>
      <c r="K551" s="591">
        <f t="shared" si="8"/>
        <v>3852873</v>
      </c>
    </row>
    <row r="552" spans="1:11" ht="89.25" x14ac:dyDescent="0.25">
      <c r="A552" s="592" t="s">
        <v>1325</v>
      </c>
      <c r="B552" s="593">
        <v>8169108</v>
      </c>
      <c r="C552" s="593">
        <v>3218160</v>
      </c>
      <c r="D552" s="593">
        <v>123702</v>
      </c>
      <c r="E552" s="593">
        <v>431613</v>
      </c>
      <c r="F552" s="593">
        <v>242715</v>
      </c>
      <c r="G552" s="593">
        <v>48364</v>
      </c>
      <c r="H552" s="593">
        <v>164206</v>
      </c>
      <c r="I552" s="593">
        <v>18156</v>
      </c>
      <c r="J552" s="593">
        <v>0</v>
      </c>
      <c r="K552" s="591">
        <f t="shared" si="8"/>
        <v>12416024</v>
      </c>
    </row>
    <row r="553" spans="1:11" ht="25.5" x14ac:dyDescent="0.25">
      <c r="A553" s="592" t="s">
        <v>1326</v>
      </c>
      <c r="B553" s="593">
        <v>5103401</v>
      </c>
      <c r="C553" s="593">
        <v>1358681</v>
      </c>
      <c r="D553" s="593">
        <v>71559</v>
      </c>
      <c r="E553" s="593">
        <v>260343</v>
      </c>
      <c r="F553" s="593">
        <v>118686</v>
      </c>
      <c r="G553" s="593">
        <v>33161</v>
      </c>
      <c r="H553" s="593">
        <v>108489</v>
      </c>
      <c r="I553" s="593">
        <v>10512</v>
      </c>
      <c r="J553" s="593">
        <v>228410</v>
      </c>
      <c r="K553" s="591">
        <f t="shared" si="8"/>
        <v>7293242</v>
      </c>
    </row>
    <row r="554" spans="1:11" ht="25.5" x14ac:dyDescent="0.25">
      <c r="A554" s="592" t="s">
        <v>1327</v>
      </c>
      <c r="B554" s="593">
        <v>23582503</v>
      </c>
      <c r="C554" s="593">
        <v>9317151</v>
      </c>
      <c r="D554" s="593">
        <v>332215</v>
      </c>
      <c r="E554" s="593">
        <v>1237597</v>
      </c>
      <c r="F554" s="593">
        <v>573229</v>
      </c>
      <c r="G554" s="593">
        <v>181531</v>
      </c>
      <c r="H554" s="593">
        <v>682507</v>
      </c>
      <c r="I554" s="593">
        <v>36360</v>
      </c>
      <c r="J554" s="593">
        <v>6992616</v>
      </c>
      <c r="K554" s="591">
        <f t="shared" si="8"/>
        <v>42935709</v>
      </c>
    </row>
    <row r="555" spans="1:11" ht="25.5" x14ac:dyDescent="0.25">
      <c r="A555" s="592" t="s">
        <v>1328</v>
      </c>
      <c r="B555" s="593">
        <v>831183</v>
      </c>
      <c r="C555" s="593">
        <v>697689</v>
      </c>
      <c r="D555" s="593">
        <v>14096</v>
      </c>
      <c r="E555" s="593">
        <v>45940</v>
      </c>
      <c r="F555" s="593">
        <v>8365</v>
      </c>
      <c r="G555" s="593">
        <v>4504</v>
      </c>
      <c r="H555" s="593">
        <v>7688</v>
      </c>
      <c r="I555" s="593">
        <v>2616</v>
      </c>
      <c r="J555" s="593">
        <v>15669</v>
      </c>
      <c r="K555" s="591">
        <f t="shared" si="8"/>
        <v>1627750</v>
      </c>
    </row>
    <row r="556" spans="1:11" ht="25.5" x14ac:dyDescent="0.25">
      <c r="A556" s="592" t="s">
        <v>1329</v>
      </c>
      <c r="B556" s="593">
        <v>12628320</v>
      </c>
      <c r="C556" s="593">
        <v>3742046</v>
      </c>
      <c r="D556" s="593">
        <v>183656</v>
      </c>
      <c r="E556" s="593">
        <v>675345</v>
      </c>
      <c r="F556" s="593">
        <v>225030</v>
      </c>
      <c r="G556" s="593">
        <v>99237</v>
      </c>
      <c r="H556" s="593">
        <v>340826</v>
      </c>
      <c r="I556" s="593">
        <v>20676</v>
      </c>
      <c r="J556" s="593">
        <v>548859</v>
      </c>
      <c r="K556" s="591">
        <f t="shared" si="8"/>
        <v>18463995</v>
      </c>
    </row>
    <row r="557" spans="1:11" ht="38.25" x14ac:dyDescent="0.25">
      <c r="A557" s="592" t="s">
        <v>1330</v>
      </c>
      <c r="B557" s="593">
        <v>4136868</v>
      </c>
      <c r="C557" s="593">
        <v>1399224</v>
      </c>
      <c r="D557" s="593">
        <v>62259</v>
      </c>
      <c r="E557" s="593">
        <v>217219</v>
      </c>
      <c r="F557" s="593">
        <v>130920</v>
      </c>
      <c r="G557" s="593">
        <v>25081</v>
      </c>
      <c r="H557" s="593">
        <v>86963</v>
      </c>
      <c r="I557" s="593">
        <v>9972</v>
      </c>
      <c r="J557" s="593">
        <v>1741</v>
      </c>
      <c r="K557" s="591">
        <f t="shared" si="8"/>
        <v>6070247</v>
      </c>
    </row>
    <row r="558" spans="1:11" ht="25.5" x14ac:dyDescent="0.25">
      <c r="A558" s="592" t="s">
        <v>1331</v>
      </c>
      <c r="B558" s="593">
        <v>2164139</v>
      </c>
      <c r="C558" s="593">
        <v>918264</v>
      </c>
      <c r="D558" s="593">
        <v>35118</v>
      </c>
      <c r="E558" s="593">
        <v>119909</v>
      </c>
      <c r="F558" s="593">
        <v>70337</v>
      </c>
      <c r="G558" s="593">
        <v>13855</v>
      </c>
      <c r="H558" s="593">
        <v>51459</v>
      </c>
      <c r="I558" s="593">
        <v>4884</v>
      </c>
      <c r="J558" s="593">
        <v>0</v>
      </c>
      <c r="K558" s="591">
        <f t="shared" si="8"/>
        <v>3377965</v>
      </c>
    </row>
    <row r="559" spans="1:11" ht="25.5" x14ac:dyDescent="0.25">
      <c r="A559" s="592" t="s">
        <v>1332</v>
      </c>
      <c r="B559" s="593">
        <v>834118</v>
      </c>
      <c r="C559" s="593">
        <v>520624</v>
      </c>
      <c r="D559" s="593">
        <v>15137</v>
      </c>
      <c r="E559" s="593">
        <v>48101</v>
      </c>
      <c r="F559" s="593">
        <v>6193</v>
      </c>
      <c r="G559" s="593">
        <v>4391</v>
      </c>
      <c r="H559" s="593">
        <v>5912</v>
      </c>
      <c r="I559" s="593">
        <v>2652</v>
      </c>
      <c r="J559" s="593">
        <v>33685</v>
      </c>
      <c r="K559" s="591">
        <f t="shared" si="8"/>
        <v>1470813</v>
      </c>
    </row>
    <row r="560" spans="1:11" x14ac:dyDescent="0.25">
      <c r="A560" s="592" t="s">
        <v>1333</v>
      </c>
      <c r="B560" s="593">
        <v>11498012</v>
      </c>
      <c r="C560" s="593">
        <v>6835335</v>
      </c>
      <c r="D560" s="593">
        <v>176700</v>
      </c>
      <c r="E560" s="593">
        <v>616828</v>
      </c>
      <c r="F560" s="593">
        <v>268166</v>
      </c>
      <c r="G560" s="593">
        <v>77996</v>
      </c>
      <c r="H560" s="593">
        <v>269177</v>
      </c>
      <c r="I560" s="593">
        <v>27612</v>
      </c>
      <c r="J560" s="593">
        <v>0</v>
      </c>
      <c r="K560" s="591">
        <f t="shared" si="8"/>
        <v>19769826</v>
      </c>
    </row>
    <row r="561" spans="1:11" ht="25.5" x14ac:dyDescent="0.25">
      <c r="A561" s="592" t="s">
        <v>1334</v>
      </c>
      <c r="B561" s="593">
        <v>1211119</v>
      </c>
      <c r="C561" s="593">
        <v>384000</v>
      </c>
      <c r="D561" s="593">
        <v>20012</v>
      </c>
      <c r="E561" s="593">
        <v>66819</v>
      </c>
      <c r="F561" s="593">
        <v>29099</v>
      </c>
      <c r="G561" s="593">
        <v>6910</v>
      </c>
      <c r="H561" s="593">
        <v>19737</v>
      </c>
      <c r="I561" s="593">
        <v>3156</v>
      </c>
      <c r="J561" s="593">
        <v>0</v>
      </c>
      <c r="K561" s="591">
        <f t="shared" si="8"/>
        <v>1740852</v>
      </c>
    </row>
    <row r="562" spans="1:11" ht="38.25" x14ac:dyDescent="0.25">
      <c r="A562" s="592" t="s">
        <v>1335</v>
      </c>
      <c r="B562" s="593">
        <v>12812752</v>
      </c>
      <c r="C562" s="593">
        <v>5271919</v>
      </c>
      <c r="D562" s="593">
        <v>202672</v>
      </c>
      <c r="E562" s="593">
        <v>706626</v>
      </c>
      <c r="F562" s="593">
        <v>471432</v>
      </c>
      <c r="G562" s="593">
        <v>89514</v>
      </c>
      <c r="H562" s="593">
        <v>369538</v>
      </c>
      <c r="I562" s="593">
        <v>26244</v>
      </c>
      <c r="J562" s="593">
        <v>0</v>
      </c>
      <c r="K562" s="591">
        <f t="shared" si="8"/>
        <v>19950697</v>
      </c>
    </row>
    <row r="563" spans="1:11" ht="25.5" x14ac:dyDescent="0.25">
      <c r="A563" s="592" t="s">
        <v>1336</v>
      </c>
      <c r="B563" s="593">
        <v>5289422</v>
      </c>
      <c r="C563" s="593">
        <v>2100542</v>
      </c>
      <c r="D563" s="593">
        <v>83787</v>
      </c>
      <c r="E563" s="593">
        <v>292149</v>
      </c>
      <c r="F563" s="593">
        <v>139337</v>
      </c>
      <c r="G563" s="593">
        <v>38083</v>
      </c>
      <c r="H563" s="593">
        <v>133330</v>
      </c>
      <c r="I563" s="593">
        <v>11280</v>
      </c>
      <c r="J563" s="593">
        <v>0</v>
      </c>
      <c r="K563" s="591">
        <f t="shared" si="8"/>
        <v>8087930</v>
      </c>
    </row>
    <row r="564" spans="1:11" x14ac:dyDescent="0.25">
      <c r="A564" s="592" t="s">
        <v>1337</v>
      </c>
      <c r="B564" s="593">
        <v>4163758</v>
      </c>
      <c r="C564" s="593">
        <v>2250051</v>
      </c>
      <c r="D564" s="593">
        <v>69776</v>
      </c>
      <c r="E564" s="593">
        <v>230703</v>
      </c>
      <c r="F564" s="593">
        <v>66650</v>
      </c>
      <c r="G564" s="593">
        <v>22678</v>
      </c>
      <c r="H564" s="593">
        <v>47203</v>
      </c>
      <c r="I564" s="593">
        <v>11220</v>
      </c>
      <c r="J564" s="593">
        <v>22007</v>
      </c>
      <c r="K564" s="591">
        <f t="shared" si="8"/>
        <v>6884046</v>
      </c>
    </row>
    <row r="565" spans="1:11" ht="38.25" x14ac:dyDescent="0.25">
      <c r="A565" s="592" t="s">
        <v>1338</v>
      </c>
      <c r="B565" s="593">
        <v>1575327</v>
      </c>
      <c r="C565" s="593">
        <v>812309</v>
      </c>
      <c r="D565" s="593">
        <v>24847</v>
      </c>
      <c r="E565" s="593">
        <v>85191</v>
      </c>
      <c r="F565" s="593">
        <v>33527</v>
      </c>
      <c r="G565" s="593">
        <v>9694</v>
      </c>
      <c r="H565" s="593">
        <v>28899</v>
      </c>
      <c r="I565" s="593">
        <v>3804</v>
      </c>
      <c r="J565" s="593">
        <v>58252</v>
      </c>
      <c r="K565" s="591">
        <f t="shared" si="8"/>
        <v>2631850</v>
      </c>
    </row>
    <row r="566" spans="1:11" x14ac:dyDescent="0.25">
      <c r="A566" s="592" t="s">
        <v>1339</v>
      </c>
      <c r="B566" s="593">
        <v>1386457</v>
      </c>
      <c r="C566" s="593">
        <v>570307</v>
      </c>
      <c r="D566" s="593">
        <v>23651</v>
      </c>
      <c r="E566" s="593">
        <v>77577</v>
      </c>
      <c r="F566" s="593">
        <v>29065</v>
      </c>
      <c r="G566" s="593">
        <v>7640</v>
      </c>
      <c r="H566" s="593">
        <v>18164</v>
      </c>
      <c r="I566" s="593">
        <v>3888</v>
      </c>
      <c r="J566" s="593">
        <v>0</v>
      </c>
      <c r="K566" s="591">
        <f t="shared" si="8"/>
        <v>2116749</v>
      </c>
    </row>
    <row r="567" spans="1:11" ht="25.5" x14ac:dyDescent="0.25">
      <c r="A567" s="592" t="s">
        <v>1340</v>
      </c>
      <c r="B567" s="593">
        <v>1798139</v>
      </c>
      <c r="C567" s="593">
        <v>704688</v>
      </c>
      <c r="D567" s="593">
        <v>26839</v>
      </c>
      <c r="E567" s="593">
        <v>92553</v>
      </c>
      <c r="F567" s="593">
        <v>26367</v>
      </c>
      <c r="G567" s="593">
        <v>9113</v>
      </c>
      <c r="H567" s="593">
        <v>17115</v>
      </c>
      <c r="I567" s="593">
        <v>4548</v>
      </c>
      <c r="J567" s="593">
        <v>0</v>
      </c>
      <c r="K567" s="591">
        <f t="shared" si="8"/>
        <v>2679362</v>
      </c>
    </row>
    <row r="568" spans="1:11" ht="25.5" x14ac:dyDescent="0.25">
      <c r="A568" s="592" t="s">
        <v>1341</v>
      </c>
      <c r="B568" s="593">
        <v>29766599</v>
      </c>
      <c r="C568" s="593">
        <v>12177673</v>
      </c>
      <c r="D568" s="593">
        <v>419919</v>
      </c>
      <c r="E568" s="593">
        <v>1565467</v>
      </c>
      <c r="F568" s="593">
        <v>922411</v>
      </c>
      <c r="G568" s="593">
        <v>223968</v>
      </c>
      <c r="H568" s="593">
        <v>903764</v>
      </c>
      <c r="I568" s="593">
        <v>42468</v>
      </c>
      <c r="J568" s="593">
        <v>2417981</v>
      </c>
      <c r="K568" s="591">
        <f t="shared" si="8"/>
        <v>48440250</v>
      </c>
    </row>
    <row r="569" spans="1:11" ht="25.5" x14ac:dyDescent="0.25">
      <c r="A569" s="592" t="s">
        <v>1342</v>
      </c>
      <c r="B569" s="593">
        <v>2485809</v>
      </c>
      <c r="C569" s="593">
        <v>675060</v>
      </c>
      <c r="D569" s="593">
        <v>39565</v>
      </c>
      <c r="E569" s="593">
        <v>134715</v>
      </c>
      <c r="F569" s="593">
        <v>71101</v>
      </c>
      <c r="G569" s="593">
        <v>14465</v>
      </c>
      <c r="H569" s="593">
        <v>45171</v>
      </c>
      <c r="I569" s="593">
        <v>6000</v>
      </c>
      <c r="J569" s="593">
        <v>86669</v>
      </c>
      <c r="K569" s="591">
        <f t="shared" si="8"/>
        <v>3558555</v>
      </c>
    </row>
    <row r="570" spans="1:11" ht="25.5" x14ac:dyDescent="0.25">
      <c r="A570" s="592" t="s">
        <v>1343</v>
      </c>
      <c r="B570" s="593">
        <v>2534174</v>
      </c>
      <c r="C570" s="593">
        <v>975656</v>
      </c>
      <c r="D570" s="593">
        <v>41653</v>
      </c>
      <c r="E570" s="593">
        <v>141021</v>
      </c>
      <c r="F570" s="593">
        <v>80085</v>
      </c>
      <c r="G570" s="593">
        <v>16124</v>
      </c>
      <c r="H570" s="593">
        <v>54402</v>
      </c>
      <c r="I570" s="593">
        <v>6084</v>
      </c>
      <c r="J570" s="593">
        <v>115557</v>
      </c>
      <c r="K570" s="591">
        <f t="shared" si="8"/>
        <v>3964756</v>
      </c>
    </row>
    <row r="571" spans="1:11" ht="25.5" x14ac:dyDescent="0.25">
      <c r="A571" s="592" t="s">
        <v>1344</v>
      </c>
      <c r="B571" s="593">
        <v>1422733</v>
      </c>
      <c r="C571" s="593">
        <v>858992</v>
      </c>
      <c r="D571" s="593">
        <v>23107</v>
      </c>
      <c r="E571" s="593">
        <v>78438</v>
      </c>
      <c r="F571" s="593">
        <v>35244</v>
      </c>
      <c r="G571" s="593">
        <v>8710</v>
      </c>
      <c r="H571" s="593">
        <v>27181</v>
      </c>
      <c r="I571" s="593">
        <v>3372</v>
      </c>
      <c r="J571" s="593">
        <v>0</v>
      </c>
      <c r="K571" s="591">
        <f t="shared" si="8"/>
        <v>2457777</v>
      </c>
    </row>
    <row r="572" spans="1:11" ht="25.5" x14ac:dyDescent="0.25">
      <c r="A572" s="592" t="s">
        <v>1345</v>
      </c>
      <c r="B572" s="593">
        <v>1663457</v>
      </c>
      <c r="C572" s="593">
        <v>801456</v>
      </c>
      <c r="D572" s="593">
        <v>27354</v>
      </c>
      <c r="E572" s="593">
        <v>91194</v>
      </c>
      <c r="F572" s="593">
        <v>30840</v>
      </c>
      <c r="G572" s="593">
        <v>9198</v>
      </c>
      <c r="H572" s="593">
        <v>22024</v>
      </c>
      <c r="I572" s="593">
        <v>4440</v>
      </c>
      <c r="J572" s="593">
        <v>0</v>
      </c>
      <c r="K572" s="591">
        <f t="shared" si="8"/>
        <v>2649963</v>
      </c>
    </row>
    <row r="573" spans="1:11" ht="25.5" x14ac:dyDescent="0.25">
      <c r="A573" s="592" t="s">
        <v>1346</v>
      </c>
      <c r="B573" s="593">
        <v>14566353</v>
      </c>
      <c r="C573" s="593">
        <v>5535687</v>
      </c>
      <c r="D573" s="593">
        <v>213863</v>
      </c>
      <c r="E573" s="593">
        <v>769633</v>
      </c>
      <c r="F573" s="593">
        <v>445520</v>
      </c>
      <c r="G573" s="593">
        <v>103562</v>
      </c>
      <c r="H573" s="593">
        <v>399572</v>
      </c>
      <c r="I573" s="593">
        <v>28224</v>
      </c>
      <c r="J573" s="593">
        <v>0</v>
      </c>
      <c r="K573" s="591">
        <f t="shared" si="8"/>
        <v>22062414</v>
      </c>
    </row>
    <row r="574" spans="1:11" x14ac:dyDescent="0.25">
      <c r="A574" s="595"/>
      <c r="B574" s="595"/>
      <c r="C574" s="595"/>
      <c r="D574" s="595"/>
      <c r="E574" s="595"/>
      <c r="F574" s="595"/>
      <c r="G574" s="595"/>
      <c r="H574" s="595"/>
      <c r="I574" s="595"/>
      <c r="J574" s="594"/>
      <c r="K574" s="596"/>
    </row>
    <row r="575" spans="1:11" x14ac:dyDescent="0.25">
      <c r="A575" s="924"/>
      <c r="B575" s="924"/>
      <c r="C575" s="924"/>
      <c r="D575" s="924"/>
      <c r="E575" s="924"/>
      <c r="F575" s="924"/>
      <c r="G575" s="924"/>
      <c r="H575" s="924"/>
      <c r="I575" s="924"/>
      <c r="J575" s="594"/>
      <c r="K575" s="596"/>
    </row>
    <row r="576" spans="1:11" x14ac:dyDescent="0.25">
      <c r="A576" s="924"/>
      <c r="B576" s="924"/>
      <c r="C576" s="924"/>
      <c r="D576" s="924"/>
      <c r="E576" s="924"/>
      <c r="F576" s="924"/>
      <c r="G576" s="924"/>
      <c r="H576" s="924"/>
      <c r="I576" s="924"/>
      <c r="J576" s="594"/>
      <c r="K576" s="597"/>
    </row>
    <row r="577" spans="1:11" x14ac:dyDescent="0.25">
      <c r="A577" s="924"/>
      <c r="B577" s="924"/>
      <c r="C577" s="924"/>
      <c r="D577" s="924"/>
      <c r="E577" s="924"/>
      <c r="F577" s="924"/>
      <c r="G577" s="924"/>
      <c r="H577" s="924"/>
      <c r="I577" s="924"/>
      <c r="J577" s="594"/>
      <c r="K577" s="597"/>
    </row>
    <row r="578" spans="1:11" x14ac:dyDescent="0.25">
      <c r="K578" s="597"/>
    </row>
    <row r="579" spans="1:11" x14ac:dyDescent="0.25">
      <c r="K579" s="597"/>
    </row>
    <row r="581" spans="1:11" x14ac:dyDescent="0.25">
      <c r="K581" s="598"/>
    </row>
    <row r="583" spans="1:11" x14ac:dyDescent="0.25">
      <c r="K583" s="598"/>
    </row>
    <row r="584" spans="1:11" x14ac:dyDescent="0.25">
      <c r="K584" s="597"/>
    </row>
    <row r="585" spans="1:11" x14ac:dyDescent="0.25">
      <c r="K585" s="598"/>
    </row>
  </sheetData>
  <mergeCells count="2">
    <mergeCell ref="A575:I575"/>
    <mergeCell ref="A576:I577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baseColWidth="10" defaultRowHeight="15" x14ac:dyDescent="0.25"/>
  <cols>
    <col min="4" max="4" width="37.28515625" customWidth="1"/>
  </cols>
  <sheetData>
    <row r="1" spans="1:4" x14ac:dyDescent="0.25">
      <c r="A1" s="925" t="s">
        <v>760</v>
      </c>
      <c r="B1" s="925"/>
      <c r="C1" s="925"/>
      <c r="D1" s="925"/>
    </row>
    <row r="2" spans="1:4" x14ac:dyDescent="0.25">
      <c r="A2" s="925" t="s">
        <v>761</v>
      </c>
      <c r="B2" s="925"/>
      <c r="C2" s="925"/>
      <c r="D2" s="925"/>
    </row>
    <row r="3" spans="1:4" x14ac:dyDescent="0.25">
      <c r="A3" s="925" t="s">
        <v>314</v>
      </c>
      <c r="B3" s="925"/>
      <c r="C3" s="925"/>
      <c r="D3" s="925"/>
    </row>
    <row r="4" spans="1:4" x14ac:dyDescent="0.25">
      <c r="A4" s="926" t="s">
        <v>2</v>
      </c>
      <c r="B4" s="926"/>
      <c r="C4" s="926"/>
      <c r="D4" s="926"/>
    </row>
    <row r="5" spans="1:4" ht="15.75" thickBot="1" x14ac:dyDescent="0.3">
      <c r="C5" s="542"/>
      <c r="D5" s="543"/>
    </row>
    <row r="6" spans="1:4" ht="15.75" thickBot="1" x14ac:dyDescent="0.3">
      <c r="A6" s="927" t="s">
        <v>3</v>
      </c>
      <c r="B6" s="544" t="s">
        <v>379</v>
      </c>
      <c r="C6" s="545" t="s">
        <v>379</v>
      </c>
      <c r="D6" s="927" t="s">
        <v>762</v>
      </c>
    </row>
    <row r="7" spans="1:4" ht="15.75" thickBot="1" x14ac:dyDescent="0.3">
      <c r="A7" s="928"/>
      <c r="B7" s="545">
        <v>2020</v>
      </c>
      <c r="C7" s="546">
        <v>2021</v>
      </c>
      <c r="D7" s="928"/>
    </row>
    <row r="8" spans="1:4" x14ac:dyDescent="0.25">
      <c r="A8" s="547" t="s">
        <v>15</v>
      </c>
      <c r="B8" s="548">
        <v>2014698028</v>
      </c>
      <c r="C8" s="549">
        <v>2041006799</v>
      </c>
      <c r="D8" s="550">
        <v>26308771</v>
      </c>
    </row>
    <row r="9" spans="1:4" x14ac:dyDescent="0.25">
      <c r="A9" s="573"/>
      <c r="B9" s="571"/>
      <c r="C9" s="572"/>
      <c r="D9" s="551"/>
    </row>
    <row r="10" spans="1:4" ht="22.5" x14ac:dyDescent="0.25">
      <c r="A10" s="581" t="s">
        <v>763</v>
      </c>
      <c r="B10" s="562"/>
      <c r="C10" s="570"/>
      <c r="D10" s="562"/>
    </row>
    <row r="11" spans="1:4" x14ac:dyDescent="0.25">
      <c r="A11" s="581"/>
      <c r="B11" s="566"/>
      <c r="C11" s="560"/>
      <c r="D11" s="562"/>
    </row>
    <row r="12" spans="1:4" ht="45" x14ac:dyDescent="0.25">
      <c r="A12" s="581" t="s">
        <v>764</v>
      </c>
      <c r="B12" s="562"/>
      <c r="C12" s="570"/>
      <c r="D12" s="562"/>
    </row>
    <row r="13" spans="1:4" x14ac:dyDescent="0.25">
      <c r="A13" s="581"/>
      <c r="B13" s="566"/>
      <c r="C13" s="560"/>
      <c r="D13" s="562"/>
    </row>
    <row r="14" spans="1:4" x14ac:dyDescent="0.25">
      <c r="A14" s="581" t="s">
        <v>765</v>
      </c>
      <c r="B14" s="559">
        <v>2014698028</v>
      </c>
      <c r="C14" s="557">
        <v>2041006799</v>
      </c>
      <c r="D14" s="559">
        <v>26308771</v>
      </c>
    </row>
    <row r="15" spans="1:4" ht="15.75" thickBot="1" x14ac:dyDescent="0.3">
      <c r="A15" s="563"/>
      <c r="B15" s="542"/>
      <c r="C15" s="564"/>
      <c r="D15" s="565"/>
    </row>
  </sheetData>
  <mergeCells count="6">
    <mergeCell ref="A1:D1"/>
    <mergeCell ref="A2:D2"/>
    <mergeCell ref="A3:D3"/>
    <mergeCell ref="A4:D4"/>
    <mergeCell ref="A6:A7"/>
    <mergeCell ref="D6:D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2"/>
    </sheetView>
  </sheetViews>
  <sheetFormatPr baseColWidth="10" defaultRowHeight="15" x14ac:dyDescent="0.25"/>
  <cols>
    <col min="4" max="4" width="35.28515625" customWidth="1"/>
  </cols>
  <sheetData>
    <row r="1" spans="1:4" x14ac:dyDescent="0.25">
      <c r="A1" s="925" t="s">
        <v>756</v>
      </c>
      <c r="B1" s="925"/>
      <c r="C1" s="925"/>
      <c r="D1" s="925"/>
    </row>
    <row r="2" spans="1:4" x14ac:dyDescent="0.25">
      <c r="A2" s="925" t="s">
        <v>757</v>
      </c>
      <c r="B2" s="925"/>
      <c r="C2" s="925"/>
      <c r="D2" s="925"/>
    </row>
    <row r="3" spans="1:4" x14ac:dyDescent="0.25">
      <c r="A3" s="925" t="s">
        <v>314</v>
      </c>
      <c r="B3" s="925"/>
      <c r="C3" s="925"/>
      <c r="D3" s="925"/>
    </row>
    <row r="4" spans="1:4" x14ac:dyDescent="0.25">
      <c r="A4" s="926" t="s">
        <v>2</v>
      </c>
      <c r="B4" s="926"/>
      <c r="C4" s="926"/>
      <c r="D4" s="926"/>
    </row>
    <row r="5" spans="1:4" ht="15.75" thickBot="1" x14ac:dyDescent="0.3">
      <c r="C5" s="542"/>
      <c r="D5" s="543"/>
    </row>
    <row r="6" spans="1:4" ht="15.75" thickBot="1" x14ac:dyDescent="0.3">
      <c r="A6" s="927" t="s">
        <v>3</v>
      </c>
      <c r="B6" s="544" t="s">
        <v>379</v>
      </c>
      <c r="C6" s="545" t="s">
        <v>379</v>
      </c>
      <c r="D6" s="927" t="s">
        <v>730</v>
      </c>
    </row>
    <row r="7" spans="1:4" ht="15.75" thickBot="1" x14ac:dyDescent="0.3">
      <c r="A7" s="928"/>
      <c r="B7" s="545">
        <v>2020</v>
      </c>
      <c r="C7" s="546">
        <v>2021</v>
      </c>
      <c r="D7" s="928"/>
    </row>
    <row r="8" spans="1:4" x14ac:dyDescent="0.25">
      <c r="A8" s="547" t="s">
        <v>15</v>
      </c>
      <c r="B8" s="548">
        <v>174658369</v>
      </c>
      <c r="C8" s="549">
        <v>222050460</v>
      </c>
      <c r="D8" s="550">
        <v>-52518883</v>
      </c>
    </row>
    <row r="9" spans="1:4" x14ac:dyDescent="0.25">
      <c r="A9" s="571"/>
      <c r="B9" s="572"/>
      <c r="C9" s="573"/>
      <c r="D9" s="553"/>
    </row>
    <row r="10" spans="1:4" ht="22.5" x14ac:dyDescent="0.25">
      <c r="A10" s="577" t="s">
        <v>758</v>
      </c>
      <c r="B10" s="557">
        <v>174658369</v>
      </c>
      <c r="C10" s="580" t="s">
        <v>759</v>
      </c>
      <c r="D10" s="559">
        <v>47392091</v>
      </c>
    </row>
    <row r="11" spans="1:4" x14ac:dyDescent="0.25">
      <c r="A11" s="577"/>
      <c r="B11" s="560"/>
      <c r="C11" s="561"/>
      <c r="D11" s="562"/>
    </row>
    <row r="12" spans="1:4" ht="15.75" thickBot="1" x14ac:dyDescent="0.3">
      <c r="A12" s="563"/>
      <c r="B12" s="542"/>
      <c r="C12" s="564"/>
      <c r="D12" s="565"/>
    </row>
  </sheetData>
  <mergeCells count="6">
    <mergeCell ref="A1:D1"/>
    <mergeCell ref="A2:D2"/>
    <mergeCell ref="A3:D3"/>
    <mergeCell ref="A4:D4"/>
    <mergeCell ref="A6:A7"/>
    <mergeCell ref="D6:D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6"/>
    </sheetView>
  </sheetViews>
  <sheetFormatPr baseColWidth="10" defaultRowHeight="15" x14ac:dyDescent="0.25"/>
  <cols>
    <col min="4" max="4" width="31.85546875" customWidth="1"/>
  </cols>
  <sheetData>
    <row r="1" spans="1:4" x14ac:dyDescent="0.25">
      <c r="A1" s="925" t="s">
        <v>724</v>
      </c>
      <c r="B1" s="925"/>
      <c r="C1" s="925"/>
      <c r="D1" s="925"/>
    </row>
    <row r="2" spans="1:4" x14ac:dyDescent="0.25">
      <c r="A2" s="925" t="s">
        <v>314</v>
      </c>
      <c r="B2" s="925"/>
      <c r="C2" s="925"/>
      <c r="D2" s="925"/>
    </row>
    <row r="3" spans="1:4" x14ac:dyDescent="0.25">
      <c r="A3" s="926" t="s">
        <v>2</v>
      </c>
      <c r="B3" s="926"/>
      <c r="C3" s="926"/>
      <c r="D3" s="926"/>
    </row>
    <row r="5" spans="1:4" ht="15.75" thickBot="1" x14ac:dyDescent="0.3"/>
    <row r="6" spans="1:4" ht="15.75" thickBot="1" x14ac:dyDescent="0.3">
      <c r="A6" s="927" t="s">
        <v>3</v>
      </c>
      <c r="B6" s="544" t="s">
        <v>379</v>
      </c>
      <c r="C6" s="544" t="s">
        <v>379</v>
      </c>
      <c r="D6" s="927" t="s">
        <v>730</v>
      </c>
    </row>
    <row r="7" spans="1:4" ht="15.75" thickBot="1" x14ac:dyDescent="0.3">
      <c r="A7" s="928"/>
      <c r="B7" s="545">
        <v>2020</v>
      </c>
      <c r="C7" s="546">
        <v>2021</v>
      </c>
      <c r="D7" s="928"/>
    </row>
    <row r="8" spans="1:4" x14ac:dyDescent="0.25">
      <c r="A8" s="547" t="s">
        <v>15</v>
      </c>
      <c r="B8" s="548">
        <v>160095148</v>
      </c>
      <c r="C8" s="549">
        <v>167018612</v>
      </c>
      <c r="D8" s="550">
        <v>6923464</v>
      </c>
    </row>
    <row r="9" spans="1:4" x14ac:dyDescent="0.25">
      <c r="A9" s="566"/>
      <c r="B9" s="560"/>
      <c r="C9" s="561"/>
      <c r="D9" s="579"/>
    </row>
    <row r="10" spans="1:4" x14ac:dyDescent="0.25">
      <c r="A10" s="551"/>
      <c r="B10" s="567"/>
      <c r="C10" s="568"/>
      <c r="D10" s="579"/>
    </row>
    <row r="11" spans="1:4" ht="22.5" x14ac:dyDescent="0.25">
      <c r="A11" s="554" t="s">
        <v>731</v>
      </c>
      <c r="B11" s="548">
        <v>160095148</v>
      </c>
      <c r="C11" s="555">
        <v>167018612</v>
      </c>
      <c r="D11" s="550">
        <v>6923464</v>
      </c>
    </row>
    <row r="12" spans="1:4" ht="22.5" x14ac:dyDescent="0.25">
      <c r="A12" s="556" t="s">
        <v>732</v>
      </c>
      <c r="B12" s="557">
        <v>86053990</v>
      </c>
      <c r="C12" s="558">
        <v>90219168</v>
      </c>
      <c r="D12" s="559">
        <v>4165178</v>
      </c>
    </row>
    <row r="13" spans="1:4" ht="22.5" x14ac:dyDescent="0.25">
      <c r="A13" s="556" t="s">
        <v>733</v>
      </c>
      <c r="B13" s="557">
        <v>16165962</v>
      </c>
      <c r="C13" s="558">
        <v>18313215</v>
      </c>
      <c r="D13" s="559">
        <v>2147253</v>
      </c>
    </row>
    <row r="14" spans="1:4" ht="22.5" x14ac:dyDescent="0.25">
      <c r="A14" s="556" t="s">
        <v>734</v>
      </c>
      <c r="B14" s="557">
        <v>16792953</v>
      </c>
      <c r="C14" s="558">
        <v>19540439</v>
      </c>
      <c r="D14" s="559">
        <v>2747486</v>
      </c>
    </row>
    <row r="15" spans="1:4" ht="22.5" x14ac:dyDescent="0.25">
      <c r="A15" s="556" t="s">
        <v>755</v>
      </c>
      <c r="B15" s="557">
        <v>41082244</v>
      </c>
      <c r="C15" s="558">
        <v>38945790</v>
      </c>
      <c r="D15" s="559">
        <v>-2136454</v>
      </c>
    </row>
    <row r="16" spans="1:4" ht="15.75" thickBot="1" x14ac:dyDescent="0.3">
      <c r="A16" s="563"/>
      <c r="B16" s="542"/>
      <c r="C16" s="564"/>
      <c r="D16" s="565"/>
    </row>
  </sheetData>
  <mergeCells count="5">
    <mergeCell ref="A1:D1"/>
    <mergeCell ref="A2:D2"/>
    <mergeCell ref="A3:D3"/>
    <mergeCell ref="A6:A7"/>
    <mergeCell ref="D6:D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baseColWidth="10" defaultRowHeight="15" x14ac:dyDescent="0.25"/>
  <cols>
    <col min="4" max="4" width="18.85546875" customWidth="1"/>
  </cols>
  <sheetData>
    <row r="1" spans="1:4" x14ac:dyDescent="0.25">
      <c r="A1" s="925" t="s">
        <v>751</v>
      </c>
      <c r="B1" s="925"/>
      <c r="C1" s="925"/>
      <c r="D1" s="925"/>
    </row>
    <row r="2" spans="1:4" x14ac:dyDescent="0.25">
      <c r="A2" s="925" t="s">
        <v>314</v>
      </c>
      <c r="B2" s="925"/>
      <c r="C2" s="925"/>
      <c r="D2" s="925"/>
    </row>
    <row r="3" spans="1:4" x14ac:dyDescent="0.25">
      <c r="A3" s="926" t="s">
        <v>2</v>
      </c>
      <c r="B3" s="926"/>
      <c r="C3" s="926"/>
      <c r="D3" s="926"/>
    </row>
    <row r="4" spans="1:4" ht="15.75" thickBot="1" x14ac:dyDescent="0.3">
      <c r="C4" s="542"/>
      <c r="D4" s="543"/>
    </row>
    <row r="5" spans="1:4" ht="15.75" thickBot="1" x14ac:dyDescent="0.3">
      <c r="A5" s="927" t="s">
        <v>3</v>
      </c>
      <c r="B5" s="544" t="s">
        <v>379</v>
      </c>
      <c r="C5" s="545" t="s">
        <v>379</v>
      </c>
      <c r="D5" s="927" t="s">
        <v>730</v>
      </c>
    </row>
    <row r="6" spans="1:4" ht="15.75" thickBot="1" x14ac:dyDescent="0.3">
      <c r="A6" s="928"/>
      <c r="B6" s="545">
        <v>2019</v>
      </c>
      <c r="C6" s="546">
        <v>2020</v>
      </c>
      <c r="D6" s="928"/>
    </row>
    <row r="7" spans="1:4" x14ac:dyDescent="0.25">
      <c r="A7" s="547" t="s">
        <v>15</v>
      </c>
      <c r="B7" s="548">
        <v>1226864019</v>
      </c>
      <c r="C7" s="549">
        <v>1265497596</v>
      </c>
      <c r="D7" s="550">
        <v>38633577</v>
      </c>
    </row>
    <row r="8" spans="1:4" x14ac:dyDescent="0.25">
      <c r="A8" s="571"/>
      <c r="B8" s="572"/>
      <c r="C8" s="573"/>
      <c r="D8" s="551"/>
    </row>
    <row r="9" spans="1:4" ht="22.5" x14ac:dyDescent="0.25">
      <c r="A9" s="577" t="s">
        <v>752</v>
      </c>
      <c r="B9" s="557">
        <v>649542877</v>
      </c>
      <c r="C9" s="558">
        <v>636821692</v>
      </c>
      <c r="D9" s="559">
        <v>-12721185</v>
      </c>
    </row>
    <row r="10" spans="1:4" x14ac:dyDescent="0.25">
      <c r="A10" s="578"/>
      <c r="C10" s="561"/>
      <c r="D10" s="562"/>
    </row>
    <row r="11" spans="1:4" ht="33.75" x14ac:dyDescent="0.25">
      <c r="A11" s="577" t="s">
        <v>753</v>
      </c>
      <c r="B11" s="557">
        <v>296907629</v>
      </c>
      <c r="C11" s="558">
        <v>298031468</v>
      </c>
      <c r="D11" s="559">
        <v>1123839</v>
      </c>
    </row>
    <row r="12" spans="1:4" x14ac:dyDescent="0.25">
      <c r="A12" s="577"/>
      <c r="C12" s="561"/>
      <c r="D12" s="562"/>
    </row>
    <row r="13" spans="1:4" ht="45" x14ac:dyDescent="0.25">
      <c r="A13" s="577" t="s">
        <v>754</v>
      </c>
      <c r="B13" s="557">
        <v>280413513</v>
      </c>
      <c r="C13" s="558">
        <v>330644436</v>
      </c>
      <c r="D13" s="559">
        <v>50230923</v>
      </c>
    </row>
    <row r="14" spans="1:4" ht="15.75" thickBot="1" x14ac:dyDescent="0.3">
      <c r="A14" s="563"/>
      <c r="B14" s="542"/>
      <c r="C14" s="564"/>
      <c r="D14" s="565"/>
    </row>
  </sheetData>
  <mergeCells count="5">
    <mergeCell ref="A1:D1"/>
    <mergeCell ref="A2:D2"/>
    <mergeCell ref="A3:D3"/>
    <mergeCell ref="A5:A6"/>
    <mergeCell ref="D5:D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baseColWidth="10" defaultRowHeight="15" x14ac:dyDescent="0.25"/>
  <cols>
    <col min="4" max="4" width="28.140625" customWidth="1"/>
  </cols>
  <sheetData>
    <row r="1" spans="1:4" x14ac:dyDescent="0.25">
      <c r="A1" s="925" t="s">
        <v>747</v>
      </c>
      <c r="B1" s="925"/>
      <c r="C1" s="925"/>
      <c r="D1" s="925"/>
    </row>
    <row r="2" spans="1:4" x14ac:dyDescent="0.25">
      <c r="A2" s="925" t="s">
        <v>748</v>
      </c>
      <c r="B2" s="925"/>
      <c r="C2" s="925"/>
      <c r="D2" s="925"/>
    </row>
    <row r="3" spans="1:4" x14ac:dyDescent="0.25">
      <c r="A3" s="925" t="s">
        <v>749</v>
      </c>
      <c r="B3" s="925"/>
      <c r="C3" s="925"/>
      <c r="D3" s="925"/>
    </row>
    <row r="4" spans="1:4" x14ac:dyDescent="0.25">
      <c r="A4" s="925" t="s">
        <v>314</v>
      </c>
      <c r="B4" s="925"/>
      <c r="C4" s="925"/>
      <c r="D4" s="925"/>
    </row>
    <row r="5" spans="1:4" x14ac:dyDescent="0.25">
      <c r="A5" s="926" t="s">
        <v>2</v>
      </c>
      <c r="B5" s="926"/>
      <c r="C5" s="926"/>
      <c r="D5" s="926"/>
    </row>
    <row r="6" spans="1:4" ht="15.75" thickBot="1" x14ac:dyDescent="0.3">
      <c r="C6" s="542"/>
      <c r="D6" s="543"/>
    </row>
    <row r="7" spans="1:4" ht="15.75" thickBot="1" x14ac:dyDescent="0.3">
      <c r="A7" s="927" t="s">
        <v>3</v>
      </c>
      <c r="B7" s="544" t="s">
        <v>379</v>
      </c>
      <c r="C7" s="545" t="s">
        <v>379</v>
      </c>
      <c r="D7" s="927" t="s">
        <v>730</v>
      </c>
    </row>
    <row r="8" spans="1:4" ht="15.75" thickBot="1" x14ac:dyDescent="0.3">
      <c r="A8" s="928"/>
      <c r="B8" s="545">
        <v>2020</v>
      </c>
      <c r="C8" s="546">
        <v>2021</v>
      </c>
      <c r="D8" s="928"/>
    </row>
    <row r="9" spans="1:4" x14ac:dyDescent="0.25">
      <c r="A9" s="547" t="s">
        <v>15</v>
      </c>
      <c r="B9" s="548">
        <v>2791745215</v>
      </c>
      <c r="C9" s="549">
        <v>2742814610</v>
      </c>
      <c r="D9" s="550">
        <v>-48930605</v>
      </c>
    </row>
    <row r="10" spans="1:4" x14ac:dyDescent="0.25">
      <c r="A10" s="571"/>
      <c r="B10" s="572"/>
      <c r="C10" s="573"/>
      <c r="D10" s="551"/>
    </row>
    <row r="11" spans="1:4" ht="82.5" customHeight="1" x14ac:dyDescent="0.25">
      <c r="A11" s="929" t="s">
        <v>750</v>
      </c>
      <c r="B11" s="557">
        <v>2791745215</v>
      </c>
      <c r="C11" s="558">
        <v>2742814610</v>
      </c>
      <c r="D11" s="559">
        <v>-48930605</v>
      </c>
    </row>
    <row r="12" spans="1:4" x14ac:dyDescent="0.25">
      <c r="A12" s="929"/>
      <c r="B12" s="560"/>
      <c r="C12" s="561"/>
      <c r="D12" s="562"/>
    </row>
    <row r="13" spans="1:4" x14ac:dyDescent="0.25">
      <c r="A13" s="929"/>
      <c r="B13" s="560"/>
      <c r="C13" s="561"/>
      <c r="D13" s="562"/>
    </row>
    <row r="14" spans="1:4" ht="15.75" thickBot="1" x14ac:dyDescent="0.3">
      <c r="A14" s="563"/>
      <c r="B14" s="542"/>
      <c r="C14" s="564"/>
      <c r="D14" s="565"/>
    </row>
  </sheetData>
  <mergeCells count="8">
    <mergeCell ref="A11:A13"/>
    <mergeCell ref="A1:D1"/>
    <mergeCell ref="A2:D2"/>
    <mergeCell ref="A3:D3"/>
    <mergeCell ref="A4:D4"/>
    <mergeCell ref="A5:D5"/>
    <mergeCell ref="A7:A8"/>
    <mergeCell ref="D7:D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3" sqref="E13"/>
    </sheetView>
  </sheetViews>
  <sheetFormatPr baseColWidth="10" defaultRowHeight="15" x14ac:dyDescent="0.25"/>
  <cols>
    <col min="1" max="1" width="20.42578125" customWidth="1"/>
    <col min="2" max="2" width="19.85546875" customWidth="1"/>
    <col min="3" max="3" width="20.42578125" customWidth="1"/>
  </cols>
  <sheetData>
    <row r="1" spans="1:4" x14ac:dyDescent="0.25">
      <c r="A1" s="925" t="s">
        <v>740</v>
      </c>
      <c r="B1" s="925"/>
      <c r="C1" s="925"/>
      <c r="D1" s="925"/>
    </row>
    <row r="2" spans="1:4" x14ac:dyDescent="0.25">
      <c r="A2" s="925" t="s">
        <v>741</v>
      </c>
      <c r="B2" s="925"/>
      <c r="C2" s="925"/>
      <c r="D2" s="925"/>
    </row>
    <row r="3" spans="1:4" x14ac:dyDescent="0.25">
      <c r="A3" s="925" t="s">
        <v>742</v>
      </c>
      <c r="B3" s="925"/>
      <c r="C3" s="925"/>
      <c r="D3" s="925"/>
    </row>
    <row r="4" spans="1:4" x14ac:dyDescent="0.25">
      <c r="A4" s="926" t="s">
        <v>743</v>
      </c>
      <c r="B4" s="926"/>
      <c r="C4" s="926"/>
      <c r="D4" s="926"/>
    </row>
    <row r="5" spans="1:4" ht="15.75" thickBot="1" x14ac:dyDescent="0.3">
      <c r="C5" s="542"/>
      <c r="D5" s="543"/>
    </row>
    <row r="6" spans="1:4" ht="15.75" thickBot="1" x14ac:dyDescent="0.3">
      <c r="A6" s="927" t="s">
        <v>3</v>
      </c>
      <c r="B6" s="544" t="s">
        <v>379</v>
      </c>
      <c r="C6" s="545" t="s">
        <v>379</v>
      </c>
      <c r="D6" s="927" t="s">
        <v>730</v>
      </c>
    </row>
    <row r="7" spans="1:4" ht="15.75" thickBot="1" x14ac:dyDescent="0.3">
      <c r="A7" s="928"/>
      <c r="B7" s="545">
        <v>2020</v>
      </c>
      <c r="C7" s="546">
        <v>2021</v>
      </c>
      <c r="D7" s="928"/>
    </row>
    <row r="8" spans="1:4" x14ac:dyDescent="0.25">
      <c r="A8" s="547" t="s">
        <v>15</v>
      </c>
      <c r="B8" s="548">
        <v>7946220495</v>
      </c>
      <c r="C8" s="549">
        <v>8265816613</v>
      </c>
      <c r="D8" s="550">
        <v>319596118</v>
      </c>
    </row>
    <row r="9" spans="1:4" x14ac:dyDescent="0.25">
      <c r="A9" s="571"/>
      <c r="B9" s="572"/>
      <c r="C9" s="573"/>
      <c r="D9" s="551"/>
    </row>
    <row r="10" spans="1:4" ht="22.5" x14ac:dyDescent="0.25">
      <c r="A10" s="566" t="s">
        <v>744</v>
      </c>
      <c r="B10" s="557">
        <v>7218084666</v>
      </c>
      <c r="C10" s="558">
        <v>7132449738</v>
      </c>
      <c r="D10" s="559">
        <v>-85634928</v>
      </c>
    </row>
    <row r="11" spans="1:4" x14ac:dyDescent="0.25">
      <c r="A11" s="566"/>
      <c r="B11" s="560"/>
      <c r="C11" s="561"/>
      <c r="D11" s="562"/>
    </row>
    <row r="12" spans="1:4" ht="22.5" x14ac:dyDescent="0.25">
      <c r="A12" s="566" t="s">
        <v>745</v>
      </c>
      <c r="B12" s="574">
        <v>728135829</v>
      </c>
      <c r="C12" s="575">
        <v>1133366875</v>
      </c>
      <c r="D12" s="576">
        <v>405231046</v>
      </c>
    </row>
    <row r="13" spans="1:4" x14ac:dyDescent="0.25">
      <c r="A13" s="566" t="s">
        <v>746</v>
      </c>
      <c r="B13" s="557">
        <v>728135829</v>
      </c>
      <c r="C13" s="558">
        <v>1133366875</v>
      </c>
      <c r="D13" s="559">
        <v>405231046</v>
      </c>
    </row>
    <row r="14" spans="1:4" x14ac:dyDescent="0.25">
      <c r="A14" s="566"/>
      <c r="B14" s="560"/>
      <c r="C14" s="561"/>
      <c r="D14" s="562"/>
    </row>
    <row r="15" spans="1:4" ht="15.75" thickBot="1" x14ac:dyDescent="0.3">
      <c r="A15" s="563"/>
      <c r="B15" s="542"/>
      <c r="C15" s="564"/>
      <c r="D15" s="565"/>
    </row>
  </sheetData>
  <mergeCells count="6">
    <mergeCell ref="A1:D1"/>
    <mergeCell ref="A2:D2"/>
    <mergeCell ref="A3:D3"/>
    <mergeCell ref="A4:D4"/>
    <mergeCell ref="A6:A7"/>
    <mergeCell ref="D6:D7"/>
  </mergeCells>
  <pageMargins left="0.7" right="0.7" top="0.75" bottom="0.75" header="0.3" footer="0.3"/>
  <pageSetup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6" sqref="A16"/>
    </sheetView>
  </sheetViews>
  <sheetFormatPr baseColWidth="10" defaultRowHeight="15" x14ac:dyDescent="0.25"/>
  <cols>
    <col min="1" max="1" width="21.7109375" customWidth="1"/>
    <col min="2" max="2" width="22.85546875" customWidth="1"/>
    <col min="3" max="3" width="22.42578125" customWidth="1"/>
    <col min="4" max="4" width="22.5703125" customWidth="1"/>
  </cols>
  <sheetData>
    <row r="1" spans="1:4" x14ac:dyDescent="0.25">
      <c r="A1" s="925" t="s">
        <v>735</v>
      </c>
      <c r="B1" s="925"/>
      <c r="C1" s="925"/>
      <c r="D1" s="925"/>
    </row>
    <row r="2" spans="1:4" x14ac:dyDescent="0.25">
      <c r="A2" s="925" t="s">
        <v>314</v>
      </c>
      <c r="B2" s="925"/>
      <c r="C2" s="925"/>
      <c r="D2" s="925"/>
    </row>
    <row r="3" spans="1:4" x14ac:dyDescent="0.25">
      <c r="A3" s="926" t="s">
        <v>2</v>
      </c>
      <c r="B3" s="926"/>
      <c r="C3" s="926"/>
      <c r="D3" s="926"/>
    </row>
    <row r="4" spans="1:4" ht="15.75" thickBot="1" x14ac:dyDescent="0.3">
      <c r="C4" s="542"/>
      <c r="D4" s="543"/>
    </row>
    <row r="5" spans="1:4" ht="15.75" thickBot="1" x14ac:dyDescent="0.3">
      <c r="A5" s="927" t="s">
        <v>3</v>
      </c>
      <c r="B5" s="544" t="s">
        <v>379</v>
      </c>
      <c r="C5" s="545" t="s">
        <v>379</v>
      </c>
      <c r="D5" s="927" t="s">
        <v>730</v>
      </c>
    </row>
    <row r="6" spans="1:4" ht="15.75" thickBot="1" x14ac:dyDescent="0.3">
      <c r="A6" s="928"/>
      <c r="B6" s="545">
        <v>2020</v>
      </c>
      <c r="C6" s="546">
        <v>2021</v>
      </c>
      <c r="D6" s="928"/>
    </row>
    <row r="7" spans="1:4" x14ac:dyDescent="0.25">
      <c r="A7" s="547" t="s">
        <v>15</v>
      </c>
      <c r="B7" s="548">
        <v>4804524202</v>
      </c>
      <c r="C7" s="549">
        <v>5121502576</v>
      </c>
      <c r="D7" s="550">
        <v>316978374</v>
      </c>
    </row>
    <row r="8" spans="1:4" x14ac:dyDescent="0.25">
      <c r="A8" s="566"/>
      <c r="B8" s="560"/>
      <c r="C8" s="561"/>
      <c r="D8" s="551"/>
    </row>
    <row r="9" spans="1:4" x14ac:dyDescent="0.25">
      <c r="A9" s="551"/>
      <c r="B9" s="567"/>
      <c r="C9" s="568"/>
      <c r="D9" s="553"/>
    </row>
    <row r="10" spans="1:4" x14ac:dyDescent="0.25">
      <c r="A10" s="554" t="s">
        <v>731</v>
      </c>
      <c r="B10" s="548">
        <v>4740472207</v>
      </c>
      <c r="C10" s="555">
        <v>4930213059</v>
      </c>
      <c r="D10" s="550">
        <v>189740852</v>
      </c>
    </row>
    <row r="11" spans="1:4" x14ac:dyDescent="0.25">
      <c r="A11" s="556" t="s">
        <v>732</v>
      </c>
      <c r="B11" s="557">
        <v>2945185481</v>
      </c>
      <c r="C11" s="558">
        <v>4461556790</v>
      </c>
      <c r="D11" s="569">
        <v>1516371309</v>
      </c>
    </row>
    <row r="12" spans="1:4" x14ac:dyDescent="0.25">
      <c r="A12" s="556" t="s">
        <v>733</v>
      </c>
      <c r="B12" s="557">
        <v>219239441</v>
      </c>
      <c r="C12" s="558">
        <v>164380633</v>
      </c>
      <c r="D12" s="569">
        <v>-54858808</v>
      </c>
    </row>
    <row r="13" spans="1:4" x14ac:dyDescent="0.25">
      <c r="A13" s="556" t="s">
        <v>734</v>
      </c>
      <c r="B13" s="557">
        <v>1576047286</v>
      </c>
      <c r="C13" s="558">
        <v>304275636</v>
      </c>
      <c r="D13" s="569">
        <v>-1271771650</v>
      </c>
    </row>
    <row r="14" spans="1:4" x14ac:dyDescent="0.25">
      <c r="A14" s="556"/>
      <c r="B14" s="560"/>
      <c r="C14" s="561"/>
      <c r="D14" s="562"/>
    </row>
    <row r="15" spans="1:4" x14ac:dyDescent="0.25">
      <c r="A15" s="554" t="s">
        <v>736</v>
      </c>
      <c r="B15" s="548">
        <v>64051994</v>
      </c>
      <c r="C15" s="555">
        <v>191289517</v>
      </c>
      <c r="D15" s="550">
        <v>127237523</v>
      </c>
    </row>
    <row r="16" spans="1:4" x14ac:dyDescent="0.25">
      <c r="A16" s="556" t="s">
        <v>737</v>
      </c>
      <c r="B16" s="557">
        <v>46156108</v>
      </c>
      <c r="C16" s="558">
        <v>105721823</v>
      </c>
      <c r="D16" s="569">
        <v>59565715</v>
      </c>
    </row>
    <row r="17" spans="1:4" x14ac:dyDescent="0.25">
      <c r="A17" s="556" t="s">
        <v>738</v>
      </c>
      <c r="B17" s="570"/>
      <c r="C17" s="558">
        <v>48205912</v>
      </c>
      <c r="D17" s="569">
        <v>48205912</v>
      </c>
    </row>
    <row r="18" spans="1:4" x14ac:dyDescent="0.25">
      <c r="A18" s="556" t="s">
        <v>739</v>
      </c>
      <c r="B18" s="557">
        <v>17895886</v>
      </c>
      <c r="C18" s="558">
        <v>37361782</v>
      </c>
      <c r="D18" s="569">
        <v>19465896</v>
      </c>
    </row>
    <row r="19" spans="1:4" ht="15.75" thickBot="1" x14ac:dyDescent="0.3">
      <c r="A19" s="563"/>
      <c r="B19" s="542"/>
      <c r="C19" s="564"/>
      <c r="D19" s="565"/>
    </row>
  </sheetData>
  <mergeCells count="5">
    <mergeCell ref="A1:D1"/>
    <mergeCell ref="A2:D2"/>
    <mergeCell ref="A3:D3"/>
    <mergeCell ref="A5:A6"/>
    <mergeCell ref="D5:D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3" sqref="F13"/>
    </sheetView>
  </sheetViews>
  <sheetFormatPr baseColWidth="10" defaultRowHeight="15" x14ac:dyDescent="0.25"/>
  <cols>
    <col min="1" max="1" width="23" customWidth="1"/>
    <col min="2" max="2" width="17.28515625" customWidth="1"/>
    <col min="3" max="3" width="19.5703125" customWidth="1"/>
    <col min="4" max="4" width="18.85546875" customWidth="1"/>
  </cols>
  <sheetData>
    <row r="1" spans="1:4" x14ac:dyDescent="0.25">
      <c r="A1" s="925" t="s">
        <v>729</v>
      </c>
      <c r="B1" s="925"/>
      <c r="C1" s="925"/>
      <c r="D1" s="925"/>
    </row>
    <row r="2" spans="1:4" x14ac:dyDescent="0.25">
      <c r="A2" s="925" t="s">
        <v>314</v>
      </c>
      <c r="B2" s="925"/>
      <c r="C2" s="925"/>
      <c r="D2" s="925"/>
    </row>
    <row r="3" spans="1:4" x14ac:dyDescent="0.25">
      <c r="A3" s="926" t="s">
        <v>2</v>
      </c>
      <c r="B3" s="926"/>
      <c r="C3" s="926"/>
      <c r="D3" s="926"/>
    </row>
    <row r="4" spans="1:4" ht="15.75" thickBot="1" x14ac:dyDescent="0.3">
      <c r="C4" s="542"/>
      <c r="D4" s="543"/>
    </row>
    <row r="5" spans="1:4" ht="15.75" thickBot="1" x14ac:dyDescent="0.3">
      <c r="A5" s="927" t="s">
        <v>3</v>
      </c>
      <c r="B5" s="544" t="s">
        <v>379</v>
      </c>
      <c r="C5" s="545" t="s">
        <v>379</v>
      </c>
      <c r="D5" s="927" t="s">
        <v>730</v>
      </c>
    </row>
    <row r="6" spans="1:4" ht="15.75" thickBot="1" x14ac:dyDescent="0.3">
      <c r="A6" s="928"/>
      <c r="B6" s="545">
        <v>2020</v>
      </c>
      <c r="C6" s="546">
        <v>2021</v>
      </c>
      <c r="D6" s="928"/>
    </row>
    <row r="7" spans="1:4" x14ac:dyDescent="0.25">
      <c r="A7" s="547" t="s">
        <v>15</v>
      </c>
      <c r="B7" s="548">
        <v>24993526329</v>
      </c>
      <c r="C7" s="549">
        <v>25973584260</v>
      </c>
      <c r="D7" s="550">
        <v>980057931</v>
      </c>
    </row>
    <row r="8" spans="1:4" x14ac:dyDescent="0.25">
      <c r="A8" s="551"/>
      <c r="C8" s="552"/>
      <c r="D8" s="553"/>
    </row>
    <row r="9" spans="1:4" x14ac:dyDescent="0.25">
      <c r="A9" s="554" t="s">
        <v>731</v>
      </c>
      <c r="B9" s="548">
        <v>24993526329</v>
      </c>
      <c r="C9" s="555">
        <v>25973584260</v>
      </c>
      <c r="D9" s="550">
        <v>980057931</v>
      </c>
    </row>
    <row r="10" spans="1:4" x14ac:dyDescent="0.25">
      <c r="A10" s="556" t="s">
        <v>732</v>
      </c>
      <c r="B10" s="557">
        <v>24315110834</v>
      </c>
      <c r="C10" s="558">
        <v>25272102638</v>
      </c>
      <c r="D10" s="559">
        <v>956991804</v>
      </c>
    </row>
    <row r="11" spans="1:4" x14ac:dyDescent="0.25">
      <c r="A11" s="556" t="s">
        <v>733</v>
      </c>
      <c r="B11" s="557">
        <v>124055785</v>
      </c>
      <c r="C11" s="558">
        <v>86427251</v>
      </c>
      <c r="D11" s="559">
        <v>-37628534</v>
      </c>
    </row>
    <row r="12" spans="1:4" x14ac:dyDescent="0.25">
      <c r="A12" s="556" t="s">
        <v>734</v>
      </c>
      <c r="B12" s="557">
        <v>554359710</v>
      </c>
      <c r="C12" s="558">
        <v>615054371</v>
      </c>
      <c r="D12" s="559">
        <v>60694661</v>
      </c>
    </row>
    <row r="13" spans="1:4" x14ac:dyDescent="0.25">
      <c r="A13" s="556"/>
      <c r="B13" s="560"/>
      <c r="C13" s="561"/>
      <c r="D13" s="562"/>
    </row>
    <row r="14" spans="1:4" ht="15.75" thickBot="1" x14ac:dyDescent="0.3">
      <c r="A14" s="563"/>
      <c r="B14" s="542"/>
      <c r="C14" s="564"/>
      <c r="D14" s="565"/>
    </row>
  </sheetData>
  <mergeCells count="5">
    <mergeCell ref="A1:D1"/>
    <mergeCell ref="A2:D2"/>
    <mergeCell ref="A3:D3"/>
    <mergeCell ref="A5:A6"/>
    <mergeCell ref="D5:D6"/>
  </mergeCells>
  <pageMargins left="0.7" right="0.7" top="0.75" bottom="0.75" header="0.3" footer="0.3"/>
  <pageSetup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showGridLines="0" workbookViewId="0">
      <selection activeCell="A5" sqref="A5:F5"/>
    </sheetView>
  </sheetViews>
  <sheetFormatPr baseColWidth="10" defaultRowHeight="12.75" x14ac:dyDescent="0.2"/>
  <cols>
    <col min="1" max="1" width="4.28515625" style="514" customWidth="1"/>
    <col min="2" max="2" width="27.7109375" style="514" customWidth="1"/>
    <col min="3" max="6" width="15.28515625" style="514" customWidth="1"/>
    <col min="7" max="16384" width="11.42578125" style="514"/>
  </cols>
  <sheetData>
    <row r="2" spans="1:6" ht="26.25" x14ac:dyDescent="0.2">
      <c r="A2" s="513"/>
    </row>
    <row r="3" spans="1:6" ht="15" x14ac:dyDescent="0.2">
      <c r="A3" s="515"/>
    </row>
    <row r="4" spans="1:6" ht="15" x14ac:dyDescent="0.2">
      <c r="A4" s="515"/>
    </row>
    <row r="5" spans="1:6" ht="15" x14ac:dyDescent="0.2">
      <c r="A5" s="930" t="s">
        <v>701</v>
      </c>
      <c r="B5" s="930"/>
      <c r="C5" s="930"/>
      <c r="D5" s="930"/>
      <c r="E5" s="930"/>
      <c r="F5" s="930"/>
    </row>
    <row r="6" spans="1:6" ht="15" x14ac:dyDescent="0.2">
      <c r="A6" s="931" t="s">
        <v>702</v>
      </c>
      <c r="B6" s="931"/>
      <c r="C6" s="931"/>
      <c r="D6" s="931"/>
      <c r="E6" s="931"/>
      <c r="F6" s="931"/>
    </row>
    <row r="8" spans="1:6" s="517" customFormat="1" ht="11.25" x14ac:dyDescent="0.2">
      <c r="A8" s="932" t="s">
        <v>3</v>
      </c>
      <c r="B8" s="932"/>
      <c r="C8" s="516" t="s">
        <v>703</v>
      </c>
      <c r="D8" s="516" t="s">
        <v>704</v>
      </c>
      <c r="E8" s="516" t="s">
        <v>705</v>
      </c>
      <c r="F8" s="516" t="s">
        <v>706</v>
      </c>
    </row>
    <row r="9" spans="1:6" x14ac:dyDescent="0.2">
      <c r="A9" s="518"/>
      <c r="B9" s="519"/>
      <c r="C9" s="520"/>
      <c r="D9" s="520"/>
      <c r="E9" s="520"/>
      <c r="F9" s="521"/>
    </row>
    <row r="10" spans="1:6" ht="22.5" x14ac:dyDescent="0.2">
      <c r="A10" s="522" t="s">
        <v>707</v>
      </c>
      <c r="B10" s="523" t="s">
        <v>708</v>
      </c>
      <c r="C10" s="524">
        <v>24551912509</v>
      </c>
      <c r="D10" s="524">
        <v>25973584259.700001</v>
      </c>
      <c r="E10" s="524">
        <v>25973584259.700001</v>
      </c>
      <c r="F10" s="525">
        <v>25973584259.700001</v>
      </c>
    </row>
    <row r="11" spans="1:6" ht="22.5" x14ac:dyDescent="0.2">
      <c r="A11" s="522" t="s">
        <v>709</v>
      </c>
      <c r="B11" s="523" t="s">
        <v>710</v>
      </c>
      <c r="C11" s="524">
        <v>4962566763</v>
      </c>
      <c r="D11" s="524">
        <v>5270871436.21</v>
      </c>
      <c r="E11" s="524">
        <v>5218119077.7600002</v>
      </c>
      <c r="F11" s="525">
        <v>5121502575.9099998</v>
      </c>
    </row>
    <row r="12" spans="1:6" ht="22.5" x14ac:dyDescent="0.2">
      <c r="A12" s="522" t="s">
        <v>711</v>
      </c>
      <c r="B12" s="523" t="s">
        <v>712</v>
      </c>
      <c r="C12" s="524">
        <v>983702295</v>
      </c>
      <c r="D12" s="524">
        <v>1377073841.03</v>
      </c>
      <c r="E12" s="524">
        <v>1365317483.51</v>
      </c>
      <c r="F12" s="525">
        <v>1133366875.1900001</v>
      </c>
    </row>
    <row r="13" spans="1:6" ht="22.5" x14ac:dyDescent="0.2">
      <c r="A13" s="522" t="s">
        <v>713</v>
      </c>
      <c r="B13" s="523" t="s">
        <v>714</v>
      </c>
      <c r="C13" s="524">
        <v>7131745570</v>
      </c>
      <c r="D13" s="524">
        <v>7132449738.75</v>
      </c>
      <c r="E13" s="524">
        <v>7132449738.75</v>
      </c>
      <c r="F13" s="525">
        <v>7132449738.75</v>
      </c>
    </row>
    <row r="14" spans="1:6" ht="33.75" x14ac:dyDescent="0.2">
      <c r="A14" s="522" t="s">
        <v>715</v>
      </c>
      <c r="B14" s="523" t="s">
        <v>716</v>
      </c>
      <c r="C14" s="524">
        <v>2749536223</v>
      </c>
      <c r="D14" s="524">
        <v>2742814610.0799999</v>
      </c>
      <c r="E14" s="524">
        <v>2742814610.0799999</v>
      </c>
      <c r="F14" s="525">
        <v>2742814610.0799999</v>
      </c>
    </row>
    <row r="15" spans="1:6" ht="22.5" x14ac:dyDescent="0.2">
      <c r="A15" s="522" t="s">
        <v>717</v>
      </c>
      <c r="B15" s="523" t="s">
        <v>718</v>
      </c>
      <c r="C15" s="524">
        <v>634075118</v>
      </c>
      <c r="D15" s="524">
        <v>636821783.10000002</v>
      </c>
      <c r="E15" s="524">
        <v>636821692.96000004</v>
      </c>
      <c r="F15" s="525">
        <v>636821692.96000004</v>
      </c>
    </row>
    <row r="16" spans="1:6" ht="22.5" x14ac:dyDescent="0.2">
      <c r="A16" s="522" t="s">
        <v>719</v>
      </c>
      <c r="B16" s="523" t="s">
        <v>720</v>
      </c>
      <c r="C16" s="524">
        <v>396527804</v>
      </c>
      <c r="D16" s="524">
        <v>603781760.89999998</v>
      </c>
      <c r="E16" s="524">
        <v>421292821.39999998</v>
      </c>
      <c r="F16" s="525">
        <v>298031468.47000003</v>
      </c>
    </row>
    <row r="17" spans="1:6" ht="22.5" x14ac:dyDescent="0.2">
      <c r="A17" s="522" t="s">
        <v>721</v>
      </c>
      <c r="B17" s="523" t="s">
        <v>722</v>
      </c>
      <c r="C17" s="524">
        <v>323393728</v>
      </c>
      <c r="D17" s="524">
        <v>652010530.08000004</v>
      </c>
      <c r="E17" s="524">
        <v>418066086.44999999</v>
      </c>
      <c r="F17" s="525">
        <v>330644436.13</v>
      </c>
    </row>
    <row r="18" spans="1:6" ht="33.75" x14ac:dyDescent="0.2">
      <c r="A18" s="522" t="s">
        <v>723</v>
      </c>
      <c r="B18" s="523" t="s">
        <v>724</v>
      </c>
      <c r="C18" s="524">
        <v>164211566</v>
      </c>
      <c r="D18" s="524">
        <v>167018611.21000001</v>
      </c>
      <c r="E18" s="524">
        <v>167018611.21000001</v>
      </c>
      <c r="F18" s="525">
        <v>167018611.21000001</v>
      </c>
    </row>
    <row r="19" spans="1:6" ht="33.75" x14ac:dyDescent="0.2">
      <c r="A19" s="522" t="s">
        <v>725</v>
      </c>
      <c r="B19" s="523" t="s">
        <v>726</v>
      </c>
      <c r="C19" s="524">
        <v>217550905</v>
      </c>
      <c r="D19" s="524">
        <v>302004956.10000002</v>
      </c>
      <c r="E19" s="524">
        <v>298568671.51999998</v>
      </c>
      <c r="F19" s="525">
        <v>222050460.96000001</v>
      </c>
    </row>
    <row r="20" spans="1:6" ht="33.75" x14ac:dyDescent="0.2">
      <c r="A20" s="522" t="s">
        <v>727</v>
      </c>
      <c r="B20" s="523" t="s">
        <v>728</v>
      </c>
      <c r="C20" s="524">
        <v>1970948988</v>
      </c>
      <c r="D20" s="524">
        <v>2041006799.6099999</v>
      </c>
      <c r="E20" s="524">
        <v>2041006799.6099999</v>
      </c>
      <c r="F20" s="525">
        <v>2041006799.6099999</v>
      </c>
    </row>
    <row r="21" spans="1:6" x14ac:dyDescent="0.2">
      <c r="A21" s="526"/>
      <c r="B21" s="527"/>
      <c r="C21" s="528"/>
      <c r="D21" s="528"/>
      <c r="E21" s="528"/>
      <c r="F21" s="529"/>
    </row>
    <row r="22" spans="1:6" x14ac:dyDescent="0.2">
      <c r="A22" s="530"/>
      <c r="B22" s="531" t="s">
        <v>348</v>
      </c>
      <c r="C22" s="532">
        <v>44086171469</v>
      </c>
      <c r="D22" s="532">
        <v>46899438326.769997</v>
      </c>
      <c r="E22" s="532">
        <v>46415059852.949997</v>
      </c>
      <c r="F22" s="533">
        <v>45799291528.970001</v>
      </c>
    </row>
    <row r="23" spans="1:6" x14ac:dyDescent="0.2">
      <c r="A23" s="534"/>
      <c r="B23" s="535"/>
      <c r="C23" s="536"/>
      <c r="D23" s="536"/>
      <c r="E23" s="536"/>
      <c r="F23" s="537"/>
    </row>
    <row r="24" spans="1:6" x14ac:dyDescent="0.2">
      <c r="A24" s="538"/>
      <c r="C24" s="539"/>
      <c r="F24" s="540"/>
    </row>
    <row r="26" spans="1:6" x14ac:dyDescent="0.2">
      <c r="C26" s="541"/>
      <c r="D26" s="541"/>
      <c r="E26" s="541"/>
      <c r="F26" s="541"/>
    </row>
  </sheetData>
  <mergeCells count="3">
    <mergeCell ref="A5:F5"/>
    <mergeCell ref="A6:F6"/>
    <mergeCell ref="A8:B8"/>
  </mergeCells>
  <pageMargins left="0.15761918649057755" right="0.19719757252565651" top="0.39370078740157477" bottom="0.15761918649057755" header="1.1126239316962329E-308" footer="0.15761918649057755"/>
  <pageSetup orientation="portrait" errors="NA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workbookViewId="0">
      <selection activeCell="A14" sqref="A14"/>
    </sheetView>
  </sheetViews>
  <sheetFormatPr baseColWidth="10" defaultRowHeight="15.75" x14ac:dyDescent="0.25"/>
  <cols>
    <col min="1" max="1" width="3" style="425" customWidth="1"/>
    <col min="2" max="2" width="36.5703125" style="425" customWidth="1"/>
    <col min="3" max="16384" width="11.42578125" style="425"/>
  </cols>
  <sheetData>
    <row r="1" spans="1:6" x14ac:dyDescent="0.25">
      <c r="A1" s="936" t="s">
        <v>561</v>
      </c>
      <c r="B1" s="936"/>
      <c r="C1" s="936"/>
      <c r="D1" s="936"/>
      <c r="E1" s="936"/>
      <c r="F1" s="936"/>
    </row>
    <row r="2" spans="1:6" x14ac:dyDescent="0.25">
      <c r="A2" s="936" t="s">
        <v>364</v>
      </c>
      <c r="B2" s="936"/>
      <c r="C2" s="936"/>
      <c r="D2" s="936"/>
      <c r="E2" s="936"/>
      <c r="F2" s="936"/>
    </row>
    <row r="3" spans="1:6" x14ac:dyDescent="0.25">
      <c r="A3" s="937" t="s">
        <v>562</v>
      </c>
      <c r="B3" s="937"/>
      <c r="C3" s="937"/>
      <c r="D3" s="937"/>
      <c r="E3" s="937"/>
      <c r="F3" s="937"/>
    </row>
    <row r="4" spans="1:6" x14ac:dyDescent="0.25">
      <c r="A4" s="938" t="s">
        <v>563</v>
      </c>
      <c r="B4" s="938"/>
      <c r="C4" s="938"/>
      <c r="D4" s="938"/>
      <c r="E4" s="938"/>
      <c r="F4" s="938"/>
    </row>
    <row r="5" spans="1:6" ht="8.1" customHeight="1" x14ac:dyDescent="0.25">
      <c r="A5" s="480"/>
      <c r="B5" s="481"/>
      <c r="C5" s="482"/>
      <c r="D5" s="482"/>
      <c r="E5" s="482"/>
      <c r="F5" s="482"/>
    </row>
    <row r="6" spans="1:6" ht="22.5" x14ac:dyDescent="0.25">
      <c r="A6" s="933" t="s">
        <v>3</v>
      </c>
      <c r="B6" s="934"/>
      <c r="C6" s="483" t="s">
        <v>564</v>
      </c>
      <c r="D6" s="483" t="s">
        <v>377</v>
      </c>
      <c r="E6" s="483" t="s">
        <v>565</v>
      </c>
      <c r="F6" s="484" t="s">
        <v>15</v>
      </c>
    </row>
    <row r="7" spans="1:6" x14ac:dyDescent="0.25">
      <c r="A7" s="485" t="s">
        <v>15</v>
      </c>
      <c r="B7" s="486"/>
      <c r="C7" s="487">
        <f>SUM(C9:C72)/2</f>
        <v>2263182677</v>
      </c>
      <c r="D7" s="487">
        <f t="shared" ref="D7:F7" si="0">SUM(D9:D72)/2</f>
        <v>2763998539</v>
      </c>
      <c r="E7" s="487">
        <f t="shared" si="0"/>
        <v>1135004986</v>
      </c>
      <c r="F7" s="487">
        <f t="shared" si="0"/>
        <v>6162186198</v>
      </c>
    </row>
    <row r="8" spans="1:6" ht="8.1" customHeight="1" x14ac:dyDescent="0.25">
      <c r="A8" s="488"/>
      <c r="B8" s="489"/>
      <c r="C8" s="490"/>
      <c r="D8" s="490"/>
      <c r="E8" s="490"/>
      <c r="F8" s="490"/>
    </row>
    <row r="9" spans="1:6" s="492" customFormat="1" ht="22.5" customHeight="1" x14ac:dyDescent="0.25">
      <c r="A9" s="939" t="s">
        <v>644</v>
      </c>
      <c r="B9" s="940"/>
      <c r="C9" s="491">
        <f>SUM(C10:C30)</f>
        <v>1312488496</v>
      </c>
      <c r="D9" s="491">
        <f t="shared" ref="D9:F9" si="1">SUM(D10:D30)</f>
        <v>1976861356</v>
      </c>
      <c r="E9" s="491">
        <f t="shared" si="1"/>
        <v>729883084</v>
      </c>
      <c r="F9" s="491">
        <f t="shared" si="1"/>
        <v>4019232934</v>
      </c>
    </row>
    <row r="10" spans="1:6" ht="22.5" customHeight="1" x14ac:dyDescent="0.25">
      <c r="A10" s="493"/>
      <c r="B10" s="494" t="s">
        <v>645</v>
      </c>
      <c r="C10" s="495">
        <v>34920000</v>
      </c>
      <c r="D10" s="495">
        <v>0</v>
      </c>
      <c r="E10" s="495">
        <v>0</v>
      </c>
      <c r="F10" s="495">
        <v>34920000</v>
      </c>
    </row>
    <row r="11" spans="1:6" ht="22.5" customHeight="1" x14ac:dyDescent="0.25">
      <c r="A11" s="496"/>
      <c r="B11" s="494" t="s">
        <v>646</v>
      </c>
      <c r="C11" s="495">
        <v>5266966</v>
      </c>
      <c r="D11" s="495">
        <v>33978748</v>
      </c>
      <c r="E11" s="495">
        <v>999531</v>
      </c>
      <c r="F11" s="495">
        <v>40245244</v>
      </c>
    </row>
    <row r="12" spans="1:6" ht="12" customHeight="1" x14ac:dyDescent="0.25">
      <c r="A12" s="496"/>
      <c r="B12" s="494" t="s">
        <v>647</v>
      </c>
      <c r="C12" s="495">
        <v>126332960</v>
      </c>
      <c r="D12" s="495">
        <v>105046792</v>
      </c>
      <c r="E12" s="495">
        <v>111214632</v>
      </c>
      <c r="F12" s="495">
        <v>342594384</v>
      </c>
    </row>
    <row r="13" spans="1:6" ht="12" customHeight="1" x14ac:dyDescent="0.25">
      <c r="A13" s="496"/>
      <c r="B13" s="494" t="s">
        <v>648</v>
      </c>
      <c r="C13" s="495">
        <v>123162918</v>
      </c>
      <c r="D13" s="495">
        <v>0</v>
      </c>
      <c r="E13" s="495">
        <v>5352145</v>
      </c>
      <c r="F13" s="495">
        <v>128515064</v>
      </c>
    </row>
    <row r="14" spans="1:6" ht="22.5" customHeight="1" x14ac:dyDescent="0.25">
      <c r="A14" s="496"/>
      <c r="B14" s="494" t="s">
        <v>649</v>
      </c>
      <c r="C14" s="495">
        <v>19391566</v>
      </c>
      <c r="D14" s="495">
        <v>0</v>
      </c>
      <c r="E14" s="495">
        <v>0</v>
      </c>
      <c r="F14" s="495">
        <v>19391566</v>
      </c>
    </row>
    <row r="15" spans="1:6" ht="22.5" customHeight="1" x14ac:dyDescent="0.25">
      <c r="A15" s="496"/>
      <c r="B15" s="494" t="s">
        <v>650</v>
      </c>
      <c r="C15" s="495">
        <v>10421677</v>
      </c>
      <c r="D15" s="495">
        <v>0</v>
      </c>
      <c r="E15" s="495">
        <v>1118570</v>
      </c>
      <c r="F15" s="495">
        <v>11540247</v>
      </c>
    </row>
    <row r="16" spans="1:6" ht="12" customHeight="1" x14ac:dyDescent="0.25">
      <c r="A16" s="496"/>
      <c r="B16" s="494" t="s">
        <v>651</v>
      </c>
      <c r="C16" s="495">
        <v>350413434</v>
      </c>
      <c r="D16" s="495">
        <v>0</v>
      </c>
      <c r="E16" s="495">
        <v>0</v>
      </c>
      <c r="F16" s="495">
        <v>350413434</v>
      </c>
    </row>
    <row r="17" spans="1:6" ht="22.5" x14ac:dyDescent="0.25">
      <c r="A17" s="496"/>
      <c r="B17" s="494" t="s">
        <v>652</v>
      </c>
      <c r="C17" s="495">
        <v>39890869</v>
      </c>
      <c r="D17" s="495">
        <v>0</v>
      </c>
      <c r="E17" s="495">
        <v>34535814</v>
      </c>
      <c r="F17" s="495">
        <v>74426683</v>
      </c>
    </row>
    <row r="18" spans="1:6" ht="22.5" x14ac:dyDescent="0.25">
      <c r="A18" s="496"/>
      <c r="B18" s="494" t="s">
        <v>653</v>
      </c>
      <c r="C18" s="495">
        <v>4016921</v>
      </c>
      <c r="D18" s="495">
        <v>0</v>
      </c>
      <c r="E18" s="495">
        <v>0</v>
      </c>
      <c r="F18" s="495">
        <v>4016921</v>
      </c>
    </row>
    <row r="19" spans="1:6" x14ac:dyDescent="0.25">
      <c r="A19" s="496"/>
      <c r="B19" s="494" t="s">
        <v>654</v>
      </c>
      <c r="C19" s="495">
        <v>154558614</v>
      </c>
      <c r="D19" s="495">
        <v>26929281</v>
      </c>
      <c r="E19" s="495">
        <v>44256538</v>
      </c>
      <c r="F19" s="495">
        <v>225744433</v>
      </c>
    </row>
    <row r="20" spans="1:6" ht="12" customHeight="1" x14ac:dyDescent="0.25">
      <c r="A20" s="497"/>
      <c r="B20" s="452" t="s">
        <v>655</v>
      </c>
      <c r="C20" s="490">
        <v>27998717</v>
      </c>
      <c r="D20" s="490">
        <v>0</v>
      </c>
      <c r="E20" s="490">
        <v>35449996</v>
      </c>
      <c r="F20" s="490">
        <v>63448713</v>
      </c>
    </row>
    <row r="21" spans="1:6" ht="15" customHeight="1" x14ac:dyDescent="0.25">
      <c r="A21" s="493"/>
      <c r="B21" s="498" t="s">
        <v>656</v>
      </c>
      <c r="C21" s="495">
        <v>16768868</v>
      </c>
      <c r="D21" s="495">
        <v>318057469</v>
      </c>
      <c r="E21" s="495">
        <v>97773970</v>
      </c>
      <c r="F21" s="495">
        <v>432600307</v>
      </c>
    </row>
    <row r="22" spans="1:6" ht="12" customHeight="1" x14ac:dyDescent="0.25">
      <c r="A22" s="493"/>
      <c r="B22" s="494" t="s">
        <v>657</v>
      </c>
      <c r="C22" s="495">
        <v>1352713</v>
      </c>
      <c r="D22" s="495">
        <v>421161681</v>
      </c>
      <c r="E22" s="495">
        <v>23088775</v>
      </c>
      <c r="F22" s="495">
        <v>445603169</v>
      </c>
    </row>
    <row r="23" spans="1:6" ht="12" customHeight="1" x14ac:dyDescent="0.25">
      <c r="A23" s="493"/>
      <c r="B23" s="494" t="s">
        <v>658</v>
      </c>
      <c r="C23" s="495">
        <v>55570000</v>
      </c>
      <c r="D23" s="495">
        <v>143083605</v>
      </c>
      <c r="E23" s="495">
        <v>308266527</v>
      </c>
      <c r="F23" s="495">
        <v>506920132</v>
      </c>
    </row>
    <row r="24" spans="1:6" x14ac:dyDescent="0.25">
      <c r="A24" s="493"/>
      <c r="B24" s="494" t="s">
        <v>659</v>
      </c>
      <c r="C24" s="495">
        <v>0</v>
      </c>
      <c r="D24" s="495">
        <v>285665678</v>
      </c>
      <c r="E24" s="495">
        <v>0</v>
      </c>
      <c r="F24" s="495">
        <v>285665678</v>
      </c>
    </row>
    <row r="25" spans="1:6" ht="12" customHeight="1" x14ac:dyDescent="0.25">
      <c r="A25" s="493"/>
      <c r="B25" s="494" t="s">
        <v>660</v>
      </c>
      <c r="C25" s="495">
        <v>50231659</v>
      </c>
      <c r="D25" s="495">
        <v>0</v>
      </c>
      <c r="E25" s="495">
        <v>1202434</v>
      </c>
      <c r="F25" s="495">
        <v>51434092</v>
      </c>
    </row>
    <row r="26" spans="1:6" ht="12" customHeight="1" x14ac:dyDescent="0.25">
      <c r="A26" s="493"/>
      <c r="B26" s="494" t="s">
        <v>661</v>
      </c>
      <c r="C26" s="495">
        <v>39907840</v>
      </c>
      <c r="D26" s="495">
        <v>636821693</v>
      </c>
      <c r="E26" s="495">
        <v>1741882</v>
      </c>
      <c r="F26" s="495">
        <v>678471415</v>
      </c>
    </row>
    <row r="27" spans="1:6" ht="22.5" x14ac:dyDescent="0.25">
      <c r="A27" s="493"/>
      <c r="B27" s="494" t="s">
        <v>662</v>
      </c>
      <c r="C27" s="495">
        <v>9997687</v>
      </c>
      <c r="D27" s="495">
        <v>0</v>
      </c>
      <c r="E27" s="495">
        <v>0</v>
      </c>
      <c r="F27" s="495">
        <v>9997687</v>
      </c>
    </row>
    <row r="28" spans="1:6" ht="22.5" x14ac:dyDescent="0.25">
      <c r="A28" s="493"/>
      <c r="B28" s="494" t="s">
        <v>663</v>
      </c>
      <c r="C28" s="490">
        <v>147230978</v>
      </c>
      <c r="D28" s="490">
        <v>0</v>
      </c>
      <c r="E28" s="490">
        <v>18321770</v>
      </c>
      <c r="F28" s="490">
        <v>165552747</v>
      </c>
    </row>
    <row r="29" spans="1:6" ht="22.5" customHeight="1" x14ac:dyDescent="0.25">
      <c r="A29" s="493"/>
      <c r="B29" s="498" t="s">
        <v>664</v>
      </c>
      <c r="C29" s="490">
        <v>49036870</v>
      </c>
      <c r="D29" s="490">
        <v>6116409</v>
      </c>
      <c r="E29" s="490">
        <v>13066843</v>
      </c>
      <c r="F29" s="490">
        <v>68220122</v>
      </c>
    </row>
    <row r="30" spans="1:6" ht="23.1" customHeight="1" x14ac:dyDescent="0.25">
      <c r="A30" s="493"/>
      <c r="B30" s="498" t="s">
        <v>665</v>
      </c>
      <c r="C30" s="490">
        <v>46017239</v>
      </c>
      <c r="D30" s="490">
        <v>0</v>
      </c>
      <c r="E30" s="490">
        <v>33493657</v>
      </c>
      <c r="F30" s="490">
        <v>79510896</v>
      </c>
    </row>
    <row r="31" spans="1:6" ht="8.1" customHeight="1" x14ac:dyDescent="0.25">
      <c r="A31" s="493"/>
      <c r="B31" s="494"/>
      <c r="C31" s="495"/>
      <c r="D31" s="495"/>
      <c r="E31" s="495"/>
      <c r="F31" s="495"/>
    </row>
    <row r="32" spans="1:6" x14ac:dyDescent="0.25">
      <c r="A32" s="493" t="s">
        <v>666</v>
      </c>
      <c r="B32" s="494"/>
      <c r="C32" s="491">
        <f>SUM(C33:C39)</f>
        <v>314118915</v>
      </c>
      <c r="D32" s="491">
        <f>SUM(D33:D39)</f>
        <v>48314940</v>
      </c>
      <c r="E32" s="491">
        <f>SUM(E33:E39)</f>
        <v>30658742</v>
      </c>
      <c r="F32" s="491">
        <f>SUM(F33:F39)</f>
        <v>393092597</v>
      </c>
    </row>
    <row r="33" spans="1:6" ht="22.5" x14ac:dyDescent="0.25">
      <c r="A33" s="493"/>
      <c r="B33" s="494" t="s">
        <v>667</v>
      </c>
      <c r="C33" s="495">
        <v>22245187</v>
      </c>
      <c r="D33" s="495">
        <v>0</v>
      </c>
      <c r="E33" s="495">
        <v>25966434</v>
      </c>
      <c r="F33" s="495">
        <v>48211621</v>
      </c>
    </row>
    <row r="34" spans="1:6" ht="22.5" x14ac:dyDescent="0.25">
      <c r="A34" s="493"/>
      <c r="B34" s="494" t="s">
        <v>668</v>
      </c>
      <c r="C34" s="495">
        <v>78253922</v>
      </c>
      <c r="D34" s="495">
        <v>48314940</v>
      </c>
      <c r="E34" s="495">
        <v>0</v>
      </c>
      <c r="F34" s="495">
        <v>126568862</v>
      </c>
    </row>
    <row r="35" spans="1:6" ht="12" customHeight="1" x14ac:dyDescent="0.25">
      <c r="A35" s="493"/>
      <c r="B35" s="494" t="s">
        <v>669</v>
      </c>
      <c r="C35" s="495">
        <v>4999600</v>
      </c>
      <c r="D35" s="495">
        <v>0</v>
      </c>
      <c r="E35" s="495">
        <v>0</v>
      </c>
      <c r="F35" s="495">
        <v>4999600</v>
      </c>
    </row>
    <row r="36" spans="1:6" ht="12" customHeight="1" x14ac:dyDescent="0.25">
      <c r="A36" s="493"/>
      <c r="B36" s="494" t="s">
        <v>670</v>
      </c>
      <c r="C36" s="495">
        <v>400841</v>
      </c>
      <c r="D36" s="495">
        <v>0</v>
      </c>
      <c r="E36" s="495">
        <v>210013</v>
      </c>
      <c r="F36" s="495">
        <v>610854</v>
      </c>
    </row>
    <row r="37" spans="1:6" ht="12" customHeight="1" x14ac:dyDescent="0.25">
      <c r="A37" s="493"/>
      <c r="B37" s="494" t="s">
        <v>671</v>
      </c>
      <c r="C37" s="495">
        <v>194206000</v>
      </c>
      <c r="D37" s="495">
        <v>0</v>
      </c>
      <c r="E37" s="495">
        <v>0</v>
      </c>
      <c r="F37" s="495">
        <v>194206000</v>
      </c>
    </row>
    <row r="38" spans="1:6" ht="22.5" x14ac:dyDescent="0.25">
      <c r="A38" s="493"/>
      <c r="B38" s="494" t="s">
        <v>672</v>
      </c>
      <c r="C38" s="495">
        <v>9275360</v>
      </c>
      <c r="D38" s="495">
        <v>0</v>
      </c>
      <c r="E38" s="495">
        <v>0</v>
      </c>
      <c r="F38" s="495">
        <v>9275360</v>
      </c>
    </row>
    <row r="39" spans="1:6" ht="22.5" x14ac:dyDescent="0.25">
      <c r="A39" s="493"/>
      <c r="B39" s="494" t="s">
        <v>673</v>
      </c>
      <c r="C39" s="495">
        <v>4738005</v>
      </c>
      <c r="D39" s="495">
        <v>0</v>
      </c>
      <c r="E39" s="495">
        <v>4482295</v>
      </c>
      <c r="F39" s="495">
        <v>9220300</v>
      </c>
    </row>
    <row r="40" spans="1:6" ht="4.5" customHeight="1" x14ac:dyDescent="0.25">
      <c r="A40" s="493"/>
      <c r="B40" s="494"/>
      <c r="C40" s="499"/>
      <c r="D40" s="495"/>
      <c r="E40" s="495"/>
      <c r="F40" s="495"/>
    </row>
    <row r="41" spans="1:6" x14ac:dyDescent="0.25">
      <c r="A41" s="500"/>
      <c r="B41" s="501"/>
      <c r="C41" s="502"/>
      <c r="D41" s="503"/>
      <c r="E41" s="503"/>
      <c r="F41" s="502" t="s">
        <v>611</v>
      </c>
    </row>
    <row r="42" spans="1:6" ht="22.5" x14ac:dyDescent="0.25">
      <c r="A42" s="933" t="s">
        <v>3</v>
      </c>
      <c r="B42" s="934"/>
      <c r="C42" s="483" t="s">
        <v>564</v>
      </c>
      <c r="D42" s="483" t="s">
        <v>377</v>
      </c>
      <c r="E42" s="483" t="s">
        <v>565</v>
      </c>
      <c r="F42" s="484" t="s">
        <v>15</v>
      </c>
    </row>
    <row r="43" spans="1:6" x14ac:dyDescent="0.25">
      <c r="A43" s="493" t="s">
        <v>674</v>
      </c>
      <c r="B43" s="489"/>
      <c r="C43" s="491">
        <f>SUM(C44:C49)</f>
        <v>85060457</v>
      </c>
      <c r="D43" s="491">
        <f t="shared" ref="D43:F43" si="2">SUM(D44:D49)</f>
        <v>222050461</v>
      </c>
      <c r="E43" s="491">
        <f t="shared" si="2"/>
        <v>79055791</v>
      </c>
      <c r="F43" s="491">
        <f t="shared" si="2"/>
        <v>386166709</v>
      </c>
    </row>
    <row r="44" spans="1:6" x14ac:dyDescent="0.25">
      <c r="A44" s="488"/>
      <c r="B44" s="504" t="s">
        <v>675</v>
      </c>
      <c r="C44" s="490">
        <v>5539838</v>
      </c>
      <c r="D44" s="490">
        <v>0</v>
      </c>
      <c r="E44" s="490">
        <v>21068546</v>
      </c>
      <c r="F44" s="490">
        <v>26608384</v>
      </c>
    </row>
    <row r="45" spans="1:6" x14ac:dyDescent="0.25">
      <c r="A45" s="505"/>
      <c r="B45" s="506" t="s">
        <v>676</v>
      </c>
      <c r="C45" s="507">
        <v>0</v>
      </c>
      <c r="D45" s="507">
        <v>0</v>
      </c>
      <c r="E45" s="507">
        <v>13982531</v>
      </c>
      <c r="F45" s="507">
        <v>13982531</v>
      </c>
    </row>
    <row r="46" spans="1:6" ht="22.5" x14ac:dyDescent="0.25">
      <c r="A46" s="493"/>
      <c r="B46" s="494" t="s">
        <v>677</v>
      </c>
      <c r="C46" s="495">
        <v>73728900</v>
      </c>
      <c r="D46" s="495">
        <v>222050461</v>
      </c>
      <c r="E46" s="495">
        <v>23450183</v>
      </c>
      <c r="F46" s="495">
        <v>319229544</v>
      </c>
    </row>
    <row r="47" spans="1:6" x14ac:dyDescent="0.25">
      <c r="A47" s="493"/>
      <c r="B47" s="494" t="s">
        <v>678</v>
      </c>
      <c r="C47" s="495">
        <v>2999816</v>
      </c>
      <c r="D47" s="495">
        <v>0</v>
      </c>
      <c r="E47" s="495">
        <v>15999753</v>
      </c>
      <c r="F47" s="495">
        <v>18999569</v>
      </c>
    </row>
    <row r="48" spans="1:6" ht="22.5" x14ac:dyDescent="0.25">
      <c r="A48" s="496"/>
      <c r="B48" s="494" t="s">
        <v>679</v>
      </c>
      <c r="C48" s="495">
        <v>0</v>
      </c>
      <c r="D48" s="495">
        <v>0</v>
      </c>
      <c r="E48" s="495">
        <v>1988949</v>
      </c>
      <c r="F48" s="495">
        <v>1988949</v>
      </c>
    </row>
    <row r="49" spans="1:6" x14ac:dyDescent="0.25">
      <c r="A49" s="496"/>
      <c r="B49" s="494" t="s">
        <v>680</v>
      </c>
      <c r="C49" s="495">
        <v>2791903</v>
      </c>
      <c r="D49" s="495">
        <v>0</v>
      </c>
      <c r="E49" s="495">
        <v>2565829</v>
      </c>
      <c r="F49" s="495">
        <v>5357732</v>
      </c>
    </row>
    <row r="50" spans="1:6" x14ac:dyDescent="0.25">
      <c r="A50" s="496"/>
      <c r="B50" s="494"/>
      <c r="C50" s="495"/>
      <c r="D50" s="495"/>
      <c r="E50" s="495"/>
      <c r="F50" s="495"/>
    </row>
    <row r="51" spans="1:6" x14ac:dyDescent="0.25">
      <c r="A51" s="508" t="s">
        <v>681</v>
      </c>
      <c r="B51" s="494"/>
      <c r="C51" s="491">
        <f>SUM(C52:C63)</f>
        <v>389101716</v>
      </c>
      <c r="D51" s="491">
        <f t="shared" ref="D51:F51" si="3">SUM(D52:D63)</f>
        <v>261757099</v>
      </c>
      <c r="E51" s="491">
        <f t="shared" si="3"/>
        <v>151348106</v>
      </c>
      <c r="F51" s="491">
        <f t="shared" si="3"/>
        <v>802206920</v>
      </c>
    </row>
    <row r="52" spans="1:6" ht="22.5" x14ac:dyDescent="0.25">
      <c r="A52" s="496"/>
      <c r="B52" s="494" t="s">
        <v>682</v>
      </c>
      <c r="C52" s="495">
        <v>245000</v>
      </c>
      <c r="D52" s="495">
        <v>0</v>
      </c>
      <c r="E52" s="495">
        <v>0</v>
      </c>
      <c r="F52" s="495">
        <v>245000</v>
      </c>
    </row>
    <row r="53" spans="1:6" x14ac:dyDescent="0.25">
      <c r="A53" s="496"/>
      <c r="B53" s="494" t="s">
        <v>683</v>
      </c>
      <c r="C53" s="495">
        <v>3697504</v>
      </c>
      <c r="D53" s="495">
        <v>0</v>
      </c>
      <c r="E53" s="495">
        <v>0</v>
      </c>
      <c r="F53" s="495">
        <v>3697504</v>
      </c>
    </row>
    <row r="54" spans="1:6" x14ac:dyDescent="0.25">
      <c r="A54" s="496"/>
      <c r="B54" s="494" t="s">
        <v>684</v>
      </c>
      <c r="C54" s="495">
        <v>60027560</v>
      </c>
      <c r="D54" s="495">
        <v>0</v>
      </c>
      <c r="E54" s="495">
        <v>21032144</v>
      </c>
      <c r="F54" s="495">
        <v>81059704</v>
      </c>
    </row>
    <row r="55" spans="1:6" x14ac:dyDescent="0.25">
      <c r="A55" s="496"/>
      <c r="B55" s="494" t="s">
        <v>685</v>
      </c>
      <c r="C55" s="495">
        <v>17006092</v>
      </c>
      <c r="D55" s="495">
        <v>0</v>
      </c>
      <c r="E55" s="495">
        <v>889211</v>
      </c>
      <c r="F55" s="495">
        <v>17895302</v>
      </c>
    </row>
    <row r="56" spans="1:6" ht="22.5" x14ac:dyDescent="0.25">
      <c r="A56" s="496"/>
      <c r="B56" s="494" t="s">
        <v>686</v>
      </c>
      <c r="C56" s="495">
        <v>6943445</v>
      </c>
      <c r="D56" s="495">
        <v>0</v>
      </c>
      <c r="E56" s="495">
        <v>22124163</v>
      </c>
      <c r="F56" s="495">
        <v>29067608</v>
      </c>
    </row>
    <row r="57" spans="1:6" ht="22.5" x14ac:dyDescent="0.25">
      <c r="A57" s="496"/>
      <c r="B57" s="494" t="s">
        <v>687</v>
      </c>
      <c r="C57" s="495">
        <v>0</v>
      </c>
      <c r="D57" s="495">
        <v>0</v>
      </c>
      <c r="E57" s="495">
        <v>33582000</v>
      </c>
      <c r="F57" s="495">
        <v>33582000</v>
      </c>
    </row>
    <row r="58" spans="1:6" x14ac:dyDescent="0.25">
      <c r="A58" s="496"/>
      <c r="B58" s="494" t="s">
        <v>688</v>
      </c>
      <c r="C58" s="495">
        <v>77514911</v>
      </c>
      <c r="D58" s="495">
        <v>0</v>
      </c>
      <c r="E58" s="495">
        <v>4728692</v>
      </c>
      <c r="F58" s="495">
        <v>82243603</v>
      </c>
    </row>
    <row r="59" spans="1:6" x14ac:dyDescent="0.25">
      <c r="A59" s="496"/>
      <c r="B59" s="494" t="s">
        <v>689</v>
      </c>
      <c r="C59" s="495">
        <v>193477119</v>
      </c>
      <c r="D59" s="495">
        <v>261757099</v>
      </c>
      <c r="E59" s="495">
        <v>11826732</v>
      </c>
      <c r="F59" s="495">
        <v>467060950</v>
      </c>
    </row>
    <row r="60" spans="1:6" x14ac:dyDescent="0.25">
      <c r="A60" s="496"/>
      <c r="B60" s="494" t="s">
        <v>690</v>
      </c>
      <c r="C60" s="495">
        <v>17937015</v>
      </c>
      <c r="D60" s="495">
        <v>0</v>
      </c>
      <c r="E60" s="495">
        <v>48055751</v>
      </c>
      <c r="F60" s="495">
        <v>65992766</v>
      </c>
    </row>
    <row r="61" spans="1:6" x14ac:dyDescent="0.25">
      <c r="A61" s="497"/>
      <c r="B61" s="452" t="s">
        <v>691</v>
      </c>
      <c r="C61" s="490">
        <v>558816</v>
      </c>
      <c r="D61" s="490">
        <v>0</v>
      </c>
      <c r="E61" s="490">
        <v>0</v>
      </c>
      <c r="F61" s="490">
        <v>558816</v>
      </c>
    </row>
    <row r="62" spans="1:6" ht="23.25" x14ac:dyDescent="0.25">
      <c r="A62" s="493"/>
      <c r="B62" s="498" t="s">
        <v>692</v>
      </c>
      <c r="C62" s="495">
        <v>1800000</v>
      </c>
      <c r="D62" s="495">
        <v>0</v>
      </c>
      <c r="E62" s="495">
        <v>0</v>
      </c>
      <c r="F62" s="495">
        <v>1800000</v>
      </c>
    </row>
    <row r="63" spans="1:6" x14ac:dyDescent="0.25">
      <c r="A63" s="493"/>
      <c r="B63" s="494" t="s">
        <v>693</v>
      </c>
      <c r="C63" s="495">
        <v>9894254</v>
      </c>
      <c r="D63" s="495">
        <v>0</v>
      </c>
      <c r="E63" s="495">
        <v>9109413</v>
      </c>
      <c r="F63" s="495">
        <v>19003667</v>
      </c>
    </row>
    <row r="64" spans="1:6" x14ac:dyDescent="0.25">
      <c r="A64" s="493"/>
      <c r="B64" s="494"/>
      <c r="C64" s="495"/>
      <c r="D64" s="495"/>
      <c r="E64" s="495"/>
      <c r="F64" s="495"/>
    </row>
    <row r="65" spans="1:9" x14ac:dyDescent="0.25">
      <c r="A65" s="493" t="s">
        <v>694</v>
      </c>
      <c r="B65" s="494"/>
      <c r="C65" s="491">
        <f>SUM(C66:C71)</f>
        <v>162413093</v>
      </c>
      <c r="D65" s="491">
        <f t="shared" ref="D65:F65" si="4">SUM(D66:D71)</f>
        <v>255014683</v>
      </c>
      <c r="E65" s="491">
        <f t="shared" si="4"/>
        <v>144059263</v>
      </c>
      <c r="F65" s="491">
        <f t="shared" si="4"/>
        <v>561487038</v>
      </c>
    </row>
    <row r="66" spans="1:9" ht="22.5" x14ac:dyDescent="0.25">
      <c r="A66" s="493"/>
      <c r="B66" s="494" t="s">
        <v>695</v>
      </c>
      <c r="C66" s="495">
        <v>421400</v>
      </c>
      <c r="D66" s="495">
        <v>0</v>
      </c>
      <c r="E66" s="495">
        <v>4376956</v>
      </c>
      <c r="F66" s="495">
        <v>4798356</v>
      </c>
    </row>
    <row r="67" spans="1:9" x14ac:dyDescent="0.25">
      <c r="A67" s="493"/>
      <c r="B67" s="494" t="s">
        <v>696</v>
      </c>
      <c r="C67" s="495">
        <v>13189697</v>
      </c>
      <c r="D67" s="495">
        <v>0</v>
      </c>
      <c r="E67" s="495">
        <v>93220</v>
      </c>
      <c r="F67" s="495">
        <v>13282917</v>
      </c>
    </row>
    <row r="68" spans="1:9" x14ac:dyDescent="0.25">
      <c r="A68" s="493"/>
      <c r="B68" s="494" t="s">
        <v>697</v>
      </c>
      <c r="C68" s="495">
        <v>3996721</v>
      </c>
      <c r="D68" s="495">
        <v>0</v>
      </c>
      <c r="E68" s="495">
        <v>0</v>
      </c>
      <c r="F68" s="495">
        <v>3996721</v>
      </c>
    </row>
    <row r="69" spans="1:9" x14ac:dyDescent="0.25">
      <c r="A69" s="493"/>
      <c r="B69" s="494" t="s">
        <v>698</v>
      </c>
      <c r="C69" s="490">
        <v>0</v>
      </c>
      <c r="D69" s="490">
        <v>0</v>
      </c>
      <c r="E69" s="490">
        <v>13000000</v>
      </c>
      <c r="F69" s="490">
        <v>13000000</v>
      </c>
    </row>
    <row r="70" spans="1:9" x14ac:dyDescent="0.25">
      <c r="A70" s="493"/>
      <c r="B70" s="498" t="s">
        <v>699</v>
      </c>
      <c r="C70" s="490">
        <v>144306018</v>
      </c>
      <c r="D70" s="490">
        <v>255014683</v>
      </c>
      <c r="E70" s="490">
        <v>126589087</v>
      </c>
      <c r="F70" s="490">
        <v>525909787</v>
      </c>
    </row>
    <row r="71" spans="1:9" x14ac:dyDescent="0.25">
      <c r="A71" s="493"/>
      <c r="B71" s="498" t="s">
        <v>700</v>
      </c>
      <c r="C71" s="490">
        <v>499257</v>
      </c>
      <c r="D71" s="490">
        <v>0</v>
      </c>
      <c r="E71" s="490">
        <v>0</v>
      </c>
      <c r="F71" s="490">
        <v>499257</v>
      </c>
    </row>
    <row r="72" spans="1:9" x14ac:dyDescent="0.25">
      <c r="A72" s="509"/>
      <c r="B72" s="510"/>
      <c r="C72" s="511"/>
      <c r="D72" s="511"/>
      <c r="E72" s="511"/>
      <c r="F72" s="503"/>
    </row>
    <row r="73" spans="1:9" x14ac:dyDescent="0.25">
      <c r="A73" s="512"/>
      <c r="B73" s="512"/>
      <c r="C73" s="512"/>
      <c r="D73" s="512"/>
      <c r="E73" s="512"/>
      <c r="F73" s="512"/>
    </row>
    <row r="74" spans="1:9" ht="15.75" customHeight="1" x14ac:dyDescent="0.25">
      <c r="A74" s="935" t="s">
        <v>593</v>
      </c>
      <c r="B74" s="935"/>
      <c r="C74" s="935"/>
      <c r="D74" s="935"/>
      <c r="E74" s="935"/>
      <c r="F74" s="935"/>
      <c r="G74" s="479"/>
      <c r="H74" s="479"/>
      <c r="I74" s="479"/>
    </row>
  </sheetData>
  <mergeCells count="8">
    <mergeCell ref="A42:B42"/>
    <mergeCell ref="A74:F74"/>
    <mergeCell ref="A1:F1"/>
    <mergeCell ref="A2:F2"/>
    <mergeCell ref="A3:F3"/>
    <mergeCell ref="A4:F4"/>
    <mergeCell ref="A6:B6"/>
    <mergeCell ref="A9:B9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zoomScale="112" zoomScaleNormal="112" zoomScalePageLayoutView="140" workbookViewId="0">
      <selection activeCell="C11" sqref="C11"/>
    </sheetView>
  </sheetViews>
  <sheetFormatPr baseColWidth="10" defaultRowHeight="15.75" x14ac:dyDescent="0.25"/>
  <cols>
    <col min="1" max="1" width="44.28515625" style="455" customWidth="1"/>
    <col min="2" max="2" width="14.42578125" style="425" customWidth="1"/>
    <col min="3" max="3" width="13.85546875" style="425" customWidth="1"/>
    <col min="4" max="5" width="14.42578125" style="425" customWidth="1"/>
    <col min="6" max="7" width="13.85546875" style="425" bestFit="1" customWidth="1"/>
    <col min="8" max="16384" width="11.42578125" style="425"/>
  </cols>
  <sheetData>
    <row r="1" spans="1:7" x14ac:dyDescent="0.25">
      <c r="A1" s="944" t="s">
        <v>561</v>
      </c>
      <c r="B1" s="945"/>
      <c r="C1" s="945"/>
      <c r="D1" s="945"/>
      <c r="E1" s="946"/>
    </row>
    <row r="2" spans="1:7" x14ac:dyDescent="0.25">
      <c r="A2" s="947" t="s">
        <v>364</v>
      </c>
      <c r="B2" s="948"/>
      <c r="C2" s="948"/>
      <c r="D2" s="948"/>
      <c r="E2" s="949"/>
    </row>
    <row r="3" spans="1:7" x14ac:dyDescent="0.25">
      <c r="A3" s="950" t="s">
        <v>562</v>
      </c>
      <c r="B3" s="951"/>
      <c r="C3" s="951"/>
      <c r="D3" s="951"/>
      <c r="E3" s="952"/>
    </row>
    <row r="4" spans="1:7" x14ac:dyDescent="0.25">
      <c r="A4" s="953" t="s">
        <v>563</v>
      </c>
      <c r="B4" s="954"/>
      <c r="C4" s="954"/>
      <c r="D4" s="954"/>
      <c r="E4" s="955"/>
    </row>
    <row r="5" spans="1:7" hidden="1" x14ac:dyDescent="0.25">
      <c r="A5" s="456"/>
      <c r="B5" s="457"/>
      <c r="C5" s="457"/>
      <c r="D5" s="457"/>
      <c r="E5" s="458"/>
    </row>
    <row r="6" spans="1:7" x14ac:dyDescent="0.25">
      <c r="A6" s="941" t="s">
        <v>594</v>
      </c>
      <c r="B6" s="459" t="s">
        <v>595</v>
      </c>
      <c r="C6" s="459" t="s">
        <v>595</v>
      </c>
      <c r="D6" s="459" t="s">
        <v>595</v>
      </c>
      <c r="E6" s="941" t="s">
        <v>15</v>
      </c>
    </row>
    <row r="7" spans="1:7" x14ac:dyDescent="0.25">
      <c r="A7" s="942"/>
      <c r="B7" s="460" t="s">
        <v>564</v>
      </c>
      <c r="C7" s="460" t="s">
        <v>377</v>
      </c>
      <c r="D7" s="460" t="s">
        <v>378</v>
      </c>
      <c r="E7" s="942"/>
    </row>
    <row r="8" spans="1:7" x14ac:dyDescent="0.25">
      <c r="A8" s="461" t="s">
        <v>15</v>
      </c>
      <c r="B8" s="462">
        <f>SUM(B10:B82)/2</f>
        <v>2263182679</v>
      </c>
      <c r="C8" s="462">
        <f t="shared" ref="C8:E8" si="0">SUM(C10:C82)/2</f>
        <v>2763998540</v>
      </c>
      <c r="D8" s="462">
        <f t="shared" si="0"/>
        <v>1135004987</v>
      </c>
      <c r="E8" s="463">
        <f t="shared" si="0"/>
        <v>6162186206</v>
      </c>
      <c r="F8" s="464"/>
      <c r="G8" s="464"/>
    </row>
    <row r="9" spans="1:7" x14ac:dyDescent="0.25">
      <c r="A9" s="465"/>
      <c r="B9" s="466"/>
      <c r="C9" s="466"/>
      <c r="D9" s="466"/>
      <c r="E9" s="466"/>
    </row>
    <row r="10" spans="1:7" x14ac:dyDescent="0.25">
      <c r="A10" s="467" t="s">
        <v>596</v>
      </c>
      <c r="B10" s="463">
        <f>SUM(B11:B28)</f>
        <v>999135404</v>
      </c>
      <c r="C10" s="463">
        <f t="shared" ref="C10:D10" si="1">SUM(C11:C28)</f>
        <v>704553994</v>
      </c>
      <c r="D10" s="463">
        <f t="shared" si="1"/>
        <v>474972592</v>
      </c>
      <c r="E10" s="463">
        <f>SUM(B10:D10)</f>
        <v>2178661990</v>
      </c>
    </row>
    <row r="11" spans="1:7" x14ac:dyDescent="0.25">
      <c r="A11" s="468" t="s">
        <v>126</v>
      </c>
      <c r="B11" s="469">
        <v>5539838</v>
      </c>
      <c r="C11" s="470">
        <v>0</v>
      </c>
      <c r="D11" s="470">
        <v>5840197</v>
      </c>
      <c r="E11" s="470">
        <f t="shared" ref="E11:E28" si="2">SUM(B11:D11)</f>
        <v>11380035</v>
      </c>
    </row>
    <row r="12" spans="1:7" x14ac:dyDescent="0.25">
      <c r="A12" s="468" t="s">
        <v>597</v>
      </c>
      <c r="B12" s="469">
        <v>0</v>
      </c>
      <c r="C12" s="470">
        <v>0</v>
      </c>
      <c r="D12" s="470">
        <v>1988949</v>
      </c>
      <c r="E12" s="470">
        <f t="shared" si="2"/>
        <v>1988949</v>
      </c>
    </row>
    <row r="13" spans="1:7" x14ac:dyDescent="0.25">
      <c r="A13" s="468" t="s">
        <v>86</v>
      </c>
      <c r="B13" s="469">
        <v>22245187</v>
      </c>
      <c r="C13" s="470">
        <v>0</v>
      </c>
      <c r="D13" s="470">
        <v>15990434</v>
      </c>
      <c r="E13" s="470">
        <f t="shared" si="2"/>
        <v>38235621</v>
      </c>
    </row>
    <row r="14" spans="1:7" x14ac:dyDescent="0.25">
      <c r="A14" s="468" t="s">
        <v>106</v>
      </c>
      <c r="B14" s="469">
        <v>225667130</v>
      </c>
      <c r="C14" s="470">
        <v>0</v>
      </c>
      <c r="D14" s="470">
        <v>0</v>
      </c>
      <c r="E14" s="470">
        <f t="shared" si="2"/>
        <v>225667130</v>
      </c>
    </row>
    <row r="15" spans="1:7" ht="15" customHeight="1" x14ac:dyDescent="0.25">
      <c r="A15" s="468" t="s">
        <v>598</v>
      </c>
      <c r="B15" s="469">
        <v>77033652</v>
      </c>
      <c r="C15" s="470">
        <v>0</v>
      </c>
      <c r="D15" s="470">
        <v>21921355</v>
      </c>
      <c r="E15" s="470">
        <f t="shared" si="2"/>
        <v>98955007</v>
      </c>
    </row>
    <row r="16" spans="1:7" x14ac:dyDescent="0.25">
      <c r="A16" s="468" t="s">
        <v>119</v>
      </c>
      <c r="B16" s="469">
        <v>9563030</v>
      </c>
      <c r="C16" s="470">
        <v>0</v>
      </c>
      <c r="D16" s="470">
        <v>4545692</v>
      </c>
      <c r="E16" s="470">
        <f t="shared" si="2"/>
        <v>14108722</v>
      </c>
    </row>
    <row r="17" spans="1:5" x14ac:dyDescent="0.25">
      <c r="A17" s="468" t="s">
        <v>110</v>
      </c>
      <c r="B17" s="469">
        <v>4999600</v>
      </c>
      <c r="C17" s="470">
        <v>0</v>
      </c>
      <c r="D17" s="470">
        <v>9976000</v>
      </c>
      <c r="E17" s="470">
        <f t="shared" si="2"/>
        <v>14975600</v>
      </c>
    </row>
    <row r="18" spans="1:5" x14ac:dyDescent="0.25">
      <c r="A18" s="468" t="s">
        <v>116</v>
      </c>
      <c r="B18" s="469">
        <v>14013365</v>
      </c>
      <c r="C18" s="470">
        <v>0</v>
      </c>
      <c r="D18" s="470">
        <v>4482295</v>
      </c>
      <c r="E18" s="470">
        <f t="shared" si="2"/>
        <v>18495660</v>
      </c>
    </row>
    <row r="19" spans="1:5" x14ac:dyDescent="0.25">
      <c r="A19" s="468" t="s">
        <v>104</v>
      </c>
      <c r="B19" s="469">
        <v>22095135</v>
      </c>
      <c r="C19" s="470">
        <v>0</v>
      </c>
      <c r="D19" s="470">
        <v>3168569</v>
      </c>
      <c r="E19" s="470">
        <f t="shared" si="2"/>
        <v>25263704</v>
      </c>
    </row>
    <row r="20" spans="1:5" ht="23.25" x14ac:dyDescent="0.25">
      <c r="A20" s="468" t="s">
        <v>599</v>
      </c>
      <c r="B20" s="469">
        <v>479399067</v>
      </c>
      <c r="C20" s="470">
        <v>482503533</v>
      </c>
      <c r="D20" s="470">
        <v>258936438</v>
      </c>
      <c r="E20" s="470">
        <f t="shared" si="2"/>
        <v>1220839038</v>
      </c>
    </row>
    <row r="21" spans="1:5" x14ac:dyDescent="0.25">
      <c r="A21" s="468" t="s">
        <v>600</v>
      </c>
      <c r="B21" s="469">
        <v>9997687</v>
      </c>
      <c r="C21" s="470">
        <v>0</v>
      </c>
      <c r="D21" s="470">
        <v>0</v>
      </c>
      <c r="E21" s="470">
        <f t="shared" si="2"/>
        <v>9997687</v>
      </c>
    </row>
    <row r="22" spans="1:5" x14ac:dyDescent="0.25">
      <c r="A22" s="468" t="s">
        <v>101</v>
      </c>
      <c r="B22" s="469">
        <v>17937015</v>
      </c>
      <c r="C22" s="470">
        <v>0</v>
      </c>
      <c r="D22" s="470">
        <v>81637751</v>
      </c>
      <c r="E22" s="470">
        <f t="shared" si="2"/>
        <v>99574766</v>
      </c>
    </row>
    <row r="23" spans="1:5" x14ac:dyDescent="0.25">
      <c r="A23" s="468" t="s">
        <v>601</v>
      </c>
      <c r="B23" s="469">
        <v>19391566</v>
      </c>
      <c r="C23" s="470">
        <v>0</v>
      </c>
      <c r="D23" s="470">
        <v>0</v>
      </c>
      <c r="E23" s="470">
        <f t="shared" si="2"/>
        <v>19391566</v>
      </c>
    </row>
    <row r="24" spans="1:5" x14ac:dyDescent="0.25">
      <c r="A24" s="468" t="s">
        <v>94</v>
      </c>
      <c r="B24" s="469">
        <v>2791903</v>
      </c>
      <c r="C24" s="470">
        <v>0</v>
      </c>
      <c r="D24" s="470">
        <v>2565829</v>
      </c>
      <c r="E24" s="470">
        <f t="shared" si="2"/>
        <v>5357732</v>
      </c>
    </row>
    <row r="25" spans="1:5" x14ac:dyDescent="0.25">
      <c r="A25" s="468" t="s">
        <v>87</v>
      </c>
      <c r="B25" s="469">
        <v>10314208</v>
      </c>
      <c r="C25" s="470">
        <v>0</v>
      </c>
      <c r="D25" s="470">
        <v>9109413</v>
      </c>
      <c r="E25" s="470">
        <f t="shared" si="2"/>
        <v>19423621</v>
      </c>
    </row>
    <row r="26" spans="1:5" ht="23.25" x14ac:dyDescent="0.25">
      <c r="A26" s="468" t="s">
        <v>602</v>
      </c>
      <c r="B26" s="469">
        <v>4418121</v>
      </c>
      <c r="C26" s="470">
        <v>0</v>
      </c>
      <c r="D26" s="470">
        <v>17376956</v>
      </c>
      <c r="E26" s="470">
        <f t="shared" si="2"/>
        <v>21795077</v>
      </c>
    </row>
    <row r="27" spans="1:5" x14ac:dyDescent="0.25">
      <c r="A27" s="468" t="s">
        <v>91</v>
      </c>
      <c r="B27" s="469">
        <v>0</v>
      </c>
      <c r="C27" s="470">
        <v>0</v>
      </c>
      <c r="D27" s="470">
        <v>13982531</v>
      </c>
      <c r="E27" s="470">
        <f t="shared" si="2"/>
        <v>13982531</v>
      </c>
    </row>
    <row r="28" spans="1:5" ht="23.25" x14ac:dyDescent="0.25">
      <c r="A28" s="468" t="s">
        <v>603</v>
      </c>
      <c r="B28" s="469">
        <v>73728900</v>
      </c>
      <c r="C28" s="470">
        <v>222050461</v>
      </c>
      <c r="D28" s="470">
        <v>23450183</v>
      </c>
      <c r="E28" s="470">
        <f t="shared" si="2"/>
        <v>319229544</v>
      </c>
    </row>
    <row r="29" spans="1:5" x14ac:dyDescent="0.25">
      <c r="A29" s="468"/>
      <c r="B29" s="469"/>
      <c r="C29" s="470"/>
      <c r="D29" s="470"/>
      <c r="E29" s="470"/>
    </row>
    <row r="30" spans="1:5" x14ac:dyDescent="0.25">
      <c r="A30" s="467" t="s">
        <v>445</v>
      </c>
      <c r="B30" s="463">
        <f>SUM(B31)</f>
        <v>194206000</v>
      </c>
      <c r="C30" s="463">
        <f t="shared" ref="C30:D30" si="3">SUM(C31)</f>
        <v>0</v>
      </c>
      <c r="D30" s="463">
        <f t="shared" si="3"/>
        <v>0</v>
      </c>
      <c r="E30" s="463">
        <f>SUM(B30:D30)</f>
        <v>194206000</v>
      </c>
    </row>
    <row r="31" spans="1:5" x14ac:dyDescent="0.25">
      <c r="A31" s="471" t="s">
        <v>604</v>
      </c>
      <c r="B31" s="470">
        <v>194206000</v>
      </c>
      <c r="C31" s="470">
        <v>0</v>
      </c>
      <c r="D31" s="470">
        <v>0</v>
      </c>
      <c r="E31" s="470">
        <f t="shared" ref="E31" si="4">SUM(B31:D31)</f>
        <v>194206000</v>
      </c>
    </row>
    <row r="32" spans="1:5" ht="11.25" customHeight="1" x14ac:dyDescent="0.25">
      <c r="A32" s="471"/>
      <c r="B32" s="470"/>
      <c r="C32" s="470"/>
      <c r="D32" s="470"/>
      <c r="E32" s="470"/>
    </row>
    <row r="33" spans="1:5" x14ac:dyDescent="0.25">
      <c r="A33" s="467" t="s">
        <v>446</v>
      </c>
      <c r="B33" s="463">
        <f>SUM(B34)</f>
        <v>2999816</v>
      </c>
      <c r="C33" s="463">
        <f t="shared" ref="C33:D33" si="5">SUM(C34)</f>
        <v>0</v>
      </c>
      <c r="D33" s="463">
        <f t="shared" si="5"/>
        <v>15999753</v>
      </c>
      <c r="E33" s="463">
        <f>SUM(B33:D33)</f>
        <v>18999569</v>
      </c>
    </row>
    <row r="34" spans="1:5" x14ac:dyDescent="0.25">
      <c r="A34" s="471" t="s">
        <v>605</v>
      </c>
      <c r="B34" s="470">
        <v>2999816</v>
      </c>
      <c r="C34" s="470">
        <v>0</v>
      </c>
      <c r="D34" s="470">
        <v>15999753</v>
      </c>
      <c r="E34" s="470">
        <f t="shared" ref="E34" si="6">SUM(B34:D34)</f>
        <v>18999569</v>
      </c>
    </row>
    <row r="35" spans="1:5" ht="11.25" customHeight="1" x14ac:dyDescent="0.25">
      <c r="A35" s="471"/>
      <c r="B35" s="470"/>
      <c r="C35" s="470"/>
      <c r="D35" s="470"/>
      <c r="E35" s="470"/>
    </row>
    <row r="36" spans="1:5" x14ac:dyDescent="0.25">
      <c r="A36" s="467" t="s">
        <v>447</v>
      </c>
      <c r="B36" s="463">
        <f>SUM(B37)</f>
        <v>0</v>
      </c>
      <c r="C36" s="463">
        <f t="shared" ref="C36:D36" si="7">SUM(C37)</f>
        <v>23102109</v>
      </c>
      <c r="D36" s="463">
        <f t="shared" si="7"/>
        <v>0</v>
      </c>
      <c r="E36" s="463">
        <f>SUM(B36:D36)</f>
        <v>23102109</v>
      </c>
    </row>
    <row r="37" spans="1:5" x14ac:dyDescent="0.25">
      <c r="A37" s="465" t="s">
        <v>606</v>
      </c>
      <c r="B37" s="470">
        <v>0</v>
      </c>
      <c r="C37" s="470">
        <v>23102109</v>
      </c>
      <c r="D37" s="470">
        <v>0</v>
      </c>
      <c r="E37" s="470">
        <f t="shared" ref="E37" si="8">SUM(B37:D37)</f>
        <v>23102109</v>
      </c>
    </row>
    <row r="38" spans="1:5" ht="11.25" customHeight="1" x14ac:dyDescent="0.25">
      <c r="A38" s="471"/>
      <c r="B38" s="470"/>
      <c r="C38" s="470"/>
      <c r="D38" s="470"/>
      <c r="E38" s="470"/>
    </row>
    <row r="39" spans="1:5" x14ac:dyDescent="0.25">
      <c r="A39" s="467" t="s">
        <v>607</v>
      </c>
      <c r="B39" s="463">
        <f>SUM(B40:B50)+SUM(B51:B75)</f>
        <v>1048713350</v>
      </c>
      <c r="C39" s="463">
        <f>SUM(C40:C50)+SUM(C51:C75)</f>
        <v>1905399522</v>
      </c>
      <c r="D39" s="463">
        <f>SUM(D40:D50)+SUM(D51:D75)</f>
        <v>592761578</v>
      </c>
      <c r="E39" s="463">
        <f>SUM(B39:D39)</f>
        <v>3546874450</v>
      </c>
    </row>
    <row r="40" spans="1:5" x14ac:dyDescent="0.25">
      <c r="A40" s="468" t="s">
        <v>608</v>
      </c>
      <c r="B40" s="469">
        <v>117384602</v>
      </c>
      <c r="C40" s="470">
        <v>256549674</v>
      </c>
      <c r="D40" s="470">
        <v>10774956</v>
      </c>
      <c r="E40" s="470">
        <f t="shared" ref="E40:E42" si="9">SUM(B40:D40)</f>
        <v>384709232</v>
      </c>
    </row>
    <row r="41" spans="1:5" x14ac:dyDescent="0.25">
      <c r="A41" s="468" t="s">
        <v>609</v>
      </c>
      <c r="B41" s="469">
        <v>1000000</v>
      </c>
      <c r="C41" s="470">
        <v>0</v>
      </c>
      <c r="D41" s="470">
        <v>650000</v>
      </c>
      <c r="E41" s="470">
        <f t="shared" si="9"/>
        <v>1650000</v>
      </c>
    </row>
    <row r="42" spans="1:5" x14ac:dyDescent="0.25">
      <c r="A42" s="468" t="s">
        <v>610</v>
      </c>
      <c r="B42" s="469">
        <v>0</v>
      </c>
      <c r="C42" s="470">
        <v>2228438</v>
      </c>
      <c r="D42" s="470">
        <v>0</v>
      </c>
      <c r="E42" s="470">
        <f t="shared" si="9"/>
        <v>2228438</v>
      </c>
    </row>
    <row r="43" spans="1:5" x14ac:dyDescent="0.25">
      <c r="A43" s="472"/>
      <c r="B43" s="450"/>
      <c r="C43" s="450"/>
      <c r="D43" s="450"/>
      <c r="E43" s="473" t="s">
        <v>611</v>
      </c>
    </row>
    <row r="44" spans="1:5" x14ac:dyDescent="0.25">
      <c r="A44" s="941" t="s">
        <v>594</v>
      </c>
      <c r="B44" s="430" t="s">
        <v>595</v>
      </c>
      <c r="C44" s="430" t="s">
        <v>595</v>
      </c>
      <c r="D44" s="430" t="s">
        <v>595</v>
      </c>
      <c r="E44" s="941" t="s">
        <v>15</v>
      </c>
    </row>
    <row r="45" spans="1:5" x14ac:dyDescent="0.25">
      <c r="A45" s="942"/>
      <c r="B45" s="474" t="s">
        <v>564</v>
      </c>
      <c r="C45" s="474" t="s">
        <v>377</v>
      </c>
      <c r="D45" s="474" t="s">
        <v>378</v>
      </c>
      <c r="E45" s="942"/>
    </row>
    <row r="46" spans="1:5" x14ac:dyDescent="0.25">
      <c r="A46" s="468" t="s">
        <v>612</v>
      </c>
      <c r="B46" s="469">
        <v>1352713</v>
      </c>
      <c r="C46" s="470">
        <v>367653650</v>
      </c>
      <c r="D46" s="470">
        <v>0</v>
      </c>
      <c r="E46" s="470">
        <f t="shared" ref="E46:E75" si="10">SUM(B46:D46)</f>
        <v>369006363</v>
      </c>
    </row>
    <row r="47" spans="1:5" x14ac:dyDescent="0.25">
      <c r="A47" s="468" t="s">
        <v>613</v>
      </c>
      <c r="B47" s="469">
        <v>100962544</v>
      </c>
      <c r="C47" s="470">
        <v>81340090</v>
      </c>
      <c r="D47" s="470">
        <v>58281390</v>
      </c>
      <c r="E47" s="470">
        <f t="shared" si="10"/>
        <v>240584024</v>
      </c>
    </row>
    <row r="48" spans="1:5" x14ac:dyDescent="0.25">
      <c r="A48" s="468" t="s">
        <v>614</v>
      </c>
      <c r="B48" s="469">
        <v>13688954</v>
      </c>
      <c r="C48" s="470">
        <v>0</v>
      </c>
      <c r="D48" s="470">
        <v>93220</v>
      </c>
      <c r="E48" s="470">
        <f t="shared" si="10"/>
        <v>13782174</v>
      </c>
    </row>
    <row r="49" spans="1:5" x14ac:dyDescent="0.25">
      <c r="A49" s="468" t="s">
        <v>615</v>
      </c>
      <c r="B49" s="469">
        <v>4016921</v>
      </c>
      <c r="C49" s="470">
        <v>0</v>
      </c>
      <c r="D49" s="470">
        <v>0</v>
      </c>
      <c r="E49" s="470">
        <f t="shared" si="10"/>
        <v>4016921</v>
      </c>
    </row>
    <row r="50" spans="1:5" x14ac:dyDescent="0.25">
      <c r="A50" s="468" t="s">
        <v>616</v>
      </c>
      <c r="B50" s="469">
        <v>400841</v>
      </c>
      <c r="C50" s="470">
        <v>0</v>
      </c>
      <c r="D50" s="470">
        <v>210013</v>
      </c>
      <c r="E50" s="470">
        <f t="shared" si="10"/>
        <v>610854</v>
      </c>
    </row>
    <row r="51" spans="1:5" x14ac:dyDescent="0.25">
      <c r="A51" s="468" t="s">
        <v>617</v>
      </c>
      <c r="B51" s="469">
        <v>1800000</v>
      </c>
      <c r="C51" s="470">
        <v>0</v>
      </c>
      <c r="D51" s="470">
        <v>0</v>
      </c>
      <c r="E51" s="470">
        <f t="shared" si="10"/>
        <v>1800000</v>
      </c>
    </row>
    <row r="52" spans="1:5" ht="23.25" x14ac:dyDescent="0.25">
      <c r="A52" s="468" t="s">
        <v>618</v>
      </c>
      <c r="B52" s="469">
        <v>6943445</v>
      </c>
      <c r="C52" s="470">
        <v>0</v>
      </c>
      <c r="D52" s="470">
        <v>22124163</v>
      </c>
      <c r="E52" s="470">
        <f t="shared" si="10"/>
        <v>29067608</v>
      </c>
    </row>
    <row r="53" spans="1:5" x14ac:dyDescent="0.25">
      <c r="A53" s="468" t="s">
        <v>619</v>
      </c>
      <c r="B53" s="469">
        <v>22605291</v>
      </c>
      <c r="C53" s="470">
        <v>0</v>
      </c>
      <c r="D53" s="470">
        <v>7573460</v>
      </c>
      <c r="E53" s="470">
        <f t="shared" si="10"/>
        <v>30178751</v>
      </c>
    </row>
    <row r="54" spans="1:5" x14ac:dyDescent="0.25">
      <c r="A54" s="475" t="s">
        <v>620</v>
      </c>
      <c r="B54" s="476">
        <v>0</v>
      </c>
      <c r="C54" s="476">
        <v>0</v>
      </c>
      <c r="D54" s="470">
        <v>15228349</v>
      </c>
      <c r="E54" s="470">
        <f t="shared" si="10"/>
        <v>15228349</v>
      </c>
    </row>
    <row r="55" spans="1:5" x14ac:dyDescent="0.25">
      <c r="A55" s="468" t="s">
        <v>621</v>
      </c>
      <c r="B55" s="469">
        <v>47009324</v>
      </c>
      <c r="C55" s="470">
        <v>0</v>
      </c>
      <c r="D55" s="470">
        <v>33143657</v>
      </c>
      <c r="E55" s="470">
        <f t="shared" si="10"/>
        <v>80152981</v>
      </c>
    </row>
    <row r="56" spans="1:5" x14ac:dyDescent="0.25">
      <c r="A56" s="468" t="s">
        <v>622</v>
      </c>
      <c r="B56" s="469">
        <v>39890869</v>
      </c>
      <c r="C56" s="470">
        <v>0</v>
      </c>
      <c r="D56" s="470">
        <v>34535814</v>
      </c>
      <c r="E56" s="470">
        <f t="shared" si="10"/>
        <v>74426683</v>
      </c>
    </row>
    <row r="57" spans="1:5" x14ac:dyDescent="0.25">
      <c r="A57" s="468" t="s">
        <v>623</v>
      </c>
      <c r="B57" s="469">
        <v>262664456</v>
      </c>
      <c r="C57" s="470">
        <v>39985905</v>
      </c>
      <c r="D57" s="470">
        <v>35449996</v>
      </c>
      <c r="E57" s="470">
        <f t="shared" si="10"/>
        <v>338100357</v>
      </c>
    </row>
    <row r="58" spans="1:5" ht="23.25" x14ac:dyDescent="0.25">
      <c r="A58" s="468" t="s">
        <v>624</v>
      </c>
      <c r="B58" s="469">
        <v>0</v>
      </c>
      <c r="C58" s="470">
        <v>241285854</v>
      </c>
      <c r="D58" s="470">
        <v>0</v>
      </c>
      <c r="E58" s="470">
        <f t="shared" si="10"/>
        <v>241285854</v>
      </c>
    </row>
    <row r="59" spans="1:5" x14ac:dyDescent="0.25">
      <c r="A59" s="468" t="s">
        <v>625</v>
      </c>
      <c r="B59" s="469">
        <v>999833</v>
      </c>
      <c r="C59" s="470">
        <v>0</v>
      </c>
      <c r="D59" s="470">
        <v>183000</v>
      </c>
      <c r="E59" s="470">
        <f t="shared" si="10"/>
        <v>1182833</v>
      </c>
    </row>
    <row r="60" spans="1:5" x14ac:dyDescent="0.25">
      <c r="A60" s="468" t="s">
        <v>626</v>
      </c>
      <c r="B60" s="469">
        <v>67197049</v>
      </c>
      <c r="C60" s="470">
        <v>0</v>
      </c>
      <c r="D60" s="470">
        <v>0</v>
      </c>
      <c r="E60" s="470">
        <f t="shared" si="10"/>
        <v>67197049</v>
      </c>
    </row>
    <row r="61" spans="1:5" x14ac:dyDescent="0.25">
      <c r="A61" s="468" t="s">
        <v>627</v>
      </c>
      <c r="B61" s="469">
        <v>3628762</v>
      </c>
      <c r="C61" s="470">
        <v>7786967</v>
      </c>
      <c r="D61" s="470">
        <v>1664148</v>
      </c>
      <c r="E61" s="470">
        <f t="shared" si="10"/>
        <v>13079877</v>
      </c>
    </row>
    <row r="62" spans="1:5" x14ac:dyDescent="0.25">
      <c r="A62" s="468" t="s">
        <v>628</v>
      </c>
      <c r="B62" s="469">
        <v>62596569</v>
      </c>
      <c r="C62" s="470">
        <v>9150852</v>
      </c>
      <c r="D62" s="470">
        <v>14896467</v>
      </c>
      <c r="E62" s="470">
        <f t="shared" si="10"/>
        <v>86643888</v>
      </c>
    </row>
    <row r="63" spans="1:5" x14ac:dyDescent="0.25">
      <c r="A63" s="468" t="s">
        <v>629</v>
      </c>
      <c r="B63" s="469">
        <v>55570000</v>
      </c>
      <c r="C63" s="470">
        <v>143083605</v>
      </c>
      <c r="D63" s="470">
        <v>308266527</v>
      </c>
      <c r="E63" s="470">
        <f t="shared" si="10"/>
        <v>506920132</v>
      </c>
    </row>
    <row r="64" spans="1:5" ht="23.25" x14ac:dyDescent="0.25">
      <c r="A64" s="468" t="s">
        <v>630</v>
      </c>
      <c r="B64" s="469">
        <v>88071323</v>
      </c>
      <c r="C64" s="470">
        <v>636821693</v>
      </c>
      <c r="D64" s="470">
        <v>7094028</v>
      </c>
      <c r="E64" s="470">
        <f t="shared" si="10"/>
        <v>731987044</v>
      </c>
    </row>
    <row r="65" spans="1:5" x14ac:dyDescent="0.25">
      <c r="A65" s="468" t="s">
        <v>631</v>
      </c>
      <c r="B65" s="469">
        <v>570275</v>
      </c>
      <c r="C65" s="470">
        <v>0</v>
      </c>
      <c r="D65" s="470">
        <v>0</v>
      </c>
      <c r="E65" s="470">
        <f t="shared" si="10"/>
        <v>570275</v>
      </c>
    </row>
    <row r="66" spans="1:5" x14ac:dyDescent="0.25">
      <c r="A66" s="468" t="s">
        <v>632</v>
      </c>
      <c r="B66" s="469">
        <v>8297489</v>
      </c>
      <c r="C66" s="470">
        <v>9913974</v>
      </c>
      <c r="D66" s="470">
        <v>1990368</v>
      </c>
      <c r="E66" s="470">
        <f t="shared" si="10"/>
        <v>20201831</v>
      </c>
    </row>
    <row r="67" spans="1:5" x14ac:dyDescent="0.25">
      <c r="A67" s="468" t="s">
        <v>633</v>
      </c>
      <c r="B67" s="469">
        <v>2139821</v>
      </c>
      <c r="C67" s="470">
        <v>0</v>
      </c>
      <c r="D67" s="470">
        <v>1387235</v>
      </c>
      <c r="E67" s="470">
        <f t="shared" si="10"/>
        <v>3527056</v>
      </c>
    </row>
    <row r="68" spans="1:5" x14ac:dyDescent="0.25">
      <c r="A68" s="468" t="s">
        <v>634</v>
      </c>
      <c r="B68" s="469">
        <v>4797618</v>
      </c>
      <c r="C68" s="470">
        <v>8350243</v>
      </c>
      <c r="D68" s="470">
        <v>4767001</v>
      </c>
      <c r="E68" s="470">
        <f t="shared" si="10"/>
        <v>17914862</v>
      </c>
    </row>
    <row r="69" spans="1:5" x14ac:dyDescent="0.25">
      <c r="A69" s="468" t="s">
        <v>635</v>
      </c>
      <c r="B69" s="469">
        <v>31104431</v>
      </c>
      <c r="C69" s="470">
        <v>17328008</v>
      </c>
      <c r="D69" s="470">
        <v>9436018</v>
      </c>
      <c r="E69" s="470">
        <f t="shared" si="10"/>
        <v>57868457</v>
      </c>
    </row>
    <row r="70" spans="1:5" x14ac:dyDescent="0.25">
      <c r="A70" s="468" t="s">
        <v>636</v>
      </c>
      <c r="B70" s="469">
        <v>12563907</v>
      </c>
      <c r="C70" s="470">
        <v>12181972</v>
      </c>
      <c r="D70" s="470">
        <v>12820190</v>
      </c>
      <c r="E70" s="470">
        <f t="shared" si="10"/>
        <v>37566069</v>
      </c>
    </row>
    <row r="71" spans="1:5" x14ac:dyDescent="0.25">
      <c r="A71" s="468" t="s">
        <v>637</v>
      </c>
      <c r="B71" s="469">
        <v>28557949</v>
      </c>
      <c r="C71" s="470">
        <v>14637552</v>
      </c>
      <c r="D71" s="470">
        <v>12191578</v>
      </c>
      <c r="E71" s="470">
        <f t="shared" si="10"/>
        <v>55387079</v>
      </c>
    </row>
    <row r="72" spans="1:5" x14ac:dyDescent="0.25">
      <c r="A72" s="468" t="s">
        <v>638</v>
      </c>
      <c r="B72" s="469">
        <v>37350219</v>
      </c>
      <c r="C72" s="470">
        <v>23335406</v>
      </c>
      <c r="D72" s="470">
        <v>0</v>
      </c>
      <c r="E72" s="470">
        <f t="shared" si="10"/>
        <v>60685625</v>
      </c>
    </row>
    <row r="73" spans="1:5" x14ac:dyDescent="0.25">
      <c r="A73" s="468" t="s">
        <v>639</v>
      </c>
      <c r="B73" s="469">
        <v>25548145</v>
      </c>
      <c r="C73" s="470">
        <v>16838704</v>
      </c>
      <c r="D73" s="470">
        <v>0</v>
      </c>
      <c r="E73" s="470">
        <f t="shared" si="10"/>
        <v>42386849</v>
      </c>
    </row>
    <row r="74" spans="1:5" x14ac:dyDescent="0.25">
      <c r="A74" s="468" t="s">
        <v>640</v>
      </c>
      <c r="B74" s="469">
        <v>0</v>
      </c>
      <c r="C74" s="470">
        <v>4927731</v>
      </c>
      <c r="D74" s="470">
        <v>0</v>
      </c>
      <c r="E74" s="470">
        <f t="shared" si="10"/>
        <v>4927731</v>
      </c>
    </row>
    <row r="75" spans="1:5" x14ac:dyDescent="0.25">
      <c r="A75" s="468" t="s">
        <v>641</v>
      </c>
      <c r="B75" s="469">
        <v>0</v>
      </c>
      <c r="C75" s="470">
        <v>11999204</v>
      </c>
      <c r="D75" s="470">
        <v>0</v>
      </c>
      <c r="E75" s="470">
        <f t="shared" si="10"/>
        <v>11999204</v>
      </c>
    </row>
    <row r="76" spans="1:5" ht="11.25" customHeight="1" x14ac:dyDescent="0.25">
      <c r="A76" s="471"/>
      <c r="B76" s="470"/>
      <c r="C76" s="470"/>
      <c r="D76" s="470"/>
      <c r="E76" s="470"/>
    </row>
    <row r="77" spans="1:5" x14ac:dyDescent="0.25">
      <c r="A77" s="467" t="s">
        <v>449</v>
      </c>
      <c r="B77" s="463">
        <f>SUM(B78:B78)</f>
        <v>3836366</v>
      </c>
      <c r="C77" s="463">
        <f>SUM(C78:C78)</f>
        <v>0</v>
      </c>
      <c r="D77" s="463">
        <f>SUM(D78:D78)</f>
        <v>0</v>
      </c>
      <c r="E77" s="463">
        <f>SUM(B77:D77)</f>
        <v>3836366</v>
      </c>
    </row>
    <row r="78" spans="1:5" ht="22.5" x14ac:dyDescent="0.25">
      <c r="A78" s="471" t="s">
        <v>642</v>
      </c>
      <c r="B78" s="470">
        <v>3836366</v>
      </c>
      <c r="C78" s="470">
        <v>0</v>
      </c>
      <c r="D78" s="470">
        <v>0</v>
      </c>
      <c r="E78" s="470">
        <f t="shared" ref="E78" si="11">SUM(B78:D78)</f>
        <v>3836366</v>
      </c>
    </row>
    <row r="79" spans="1:5" ht="11.25" customHeight="1" x14ac:dyDescent="0.25">
      <c r="A79" s="465"/>
      <c r="B79" s="470"/>
      <c r="C79" s="470"/>
      <c r="D79" s="470"/>
      <c r="E79" s="470"/>
    </row>
    <row r="80" spans="1:5" x14ac:dyDescent="0.25">
      <c r="A80" s="467" t="s">
        <v>451</v>
      </c>
      <c r="B80" s="463">
        <f>SUM(B81)</f>
        <v>14291743</v>
      </c>
      <c r="C80" s="463">
        <f>SUM(C81)</f>
        <v>130942915</v>
      </c>
      <c r="D80" s="463">
        <f>SUM(D81)</f>
        <v>51271064</v>
      </c>
      <c r="E80" s="463">
        <f>SUM(B80:D80)</f>
        <v>196505722</v>
      </c>
    </row>
    <row r="81" spans="1:9" x14ac:dyDescent="0.25">
      <c r="A81" s="465" t="s">
        <v>643</v>
      </c>
      <c r="B81" s="469">
        <v>14291743</v>
      </c>
      <c r="C81" s="470">
        <v>130942915</v>
      </c>
      <c r="D81" s="470">
        <v>51271064</v>
      </c>
      <c r="E81" s="470">
        <f t="shared" ref="E81" si="12">SUM(B81:D81)</f>
        <v>196505722</v>
      </c>
    </row>
    <row r="82" spans="1:9" ht="11.25" customHeight="1" x14ac:dyDescent="0.25">
      <c r="A82" s="477"/>
      <c r="B82" s="478"/>
      <c r="C82" s="478"/>
      <c r="D82" s="478"/>
      <c r="E82" s="478"/>
    </row>
    <row r="84" spans="1:9" ht="15.75" customHeight="1" x14ac:dyDescent="0.25">
      <c r="A84" s="943" t="s">
        <v>593</v>
      </c>
      <c r="B84" s="943"/>
      <c r="C84" s="943"/>
      <c r="D84" s="943"/>
      <c r="E84" s="943"/>
      <c r="F84" s="479"/>
      <c r="G84" s="479"/>
      <c r="H84" s="479"/>
      <c r="I84" s="479"/>
    </row>
  </sheetData>
  <mergeCells count="9">
    <mergeCell ref="A44:A45"/>
    <mergeCell ref="E44:E45"/>
    <mergeCell ref="A84:E84"/>
    <mergeCell ref="A1:E1"/>
    <mergeCell ref="A2:E2"/>
    <mergeCell ref="A3:E3"/>
    <mergeCell ref="A4:E4"/>
    <mergeCell ref="A6:A7"/>
    <mergeCell ref="E6:E7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rowBreaks count="1" manualBreakCount="1">
    <brk id="4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1" sqref="F11"/>
    </sheetView>
  </sheetViews>
  <sheetFormatPr baseColWidth="10" defaultRowHeight="15.75" x14ac:dyDescent="0.25"/>
  <cols>
    <col min="1" max="1" width="2.5703125" style="425" customWidth="1"/>
    <col min="2" max="2" width="42.85546875" style="455" customWidth="1"/>
    <col min="3" max="16384" width="11.42578125" style="425"/>
  </cols>
  <sheetData>
    <row r="1" spans="1:6" x14ac:dyDescent="0.25">
      <c r="A1" s="957" t="s">
        <v>561</v>
      </c>
      <c r="B1" s="957"/>
      <c r="C1" s="957"/>
      <c r="D1" s="957"/>
      <c r="E1" s="957"/>
      <c r="F1" s="957"/>
    </row>
    <row r="2" spans="1:6" x14ac:dyDescent="0.25">
      <c r="A2" s="957" t="s">
        <v>364</v>
      </c>
      <c r="B2" s="957"/>
      <c r="C2" s="957"/>
      <c r="D2" s="957"/>
      <c r="E2" s="957"/>
      <c r="F2" s="957"/>
    </row>
    <row r="3" spans="1:6" x14ac:dyDescent="0.25">
      <c r="A3" s="958" t="s">
        <v>562</v>
      </c>
      <c r="B3" s="958"/>
      <c r="C3" s="958"/>
      <c r="D3" s="958"/>
      <c r="E3" s="958"/>
      <c r="F3" s="958"/>
    </row>
    <row r="4" spans="1:6" x14ac:dyDescent="0.25">
      <c r="A4" s="959" t="s">
        <v>563</v>
      </c>
      <c r="B4" s="959"/>
      <c r="C4" s="959"/>
      <c r="D4" s="959"/>
      <c r="E4" s="959"/>
      <c r="F4" s="959"/>
    </row>
    <row r="5" spans="1:6" ht="12.2" customHeight="1" x14ac:dyDescent="0.25">
      <c r="A5" s="426"/>
      <c r="B5" s="427"/>
      <c r="C5" s="428"/>
      <c r="D5" s="428"/>
      <c r="E5" s="428"/>
      <c r="F5" s="428"/>
    </row>
    <row r="6" spans="1:6" ht="22.5" x14ac:dyDescent="0.25">
      <c r="A6" s="960" t="s">
        <v>3</v>
      </c>
      <c r="B6" s="961"/>
      <c r="C6" s="429" t="s">
        <v>564</v>
      </c>
      <c r="D6" s="429" t="s">
        <v>377</v>
      </c>
      <c r="E6" s="429" t="s">
        <v>565</v>
      </c>
      <c r="F6" s="430" t="s">
        <v>15</v>
      </c>
    </row>
    <row r="7" spans="1:6" x14ac:dyDescent="0.25">
      <c r="A7" s="431" t="s">
        <v>15</v>
      </c>
      <c r="B7" s="432"/>
      <c r="C7" s="433">
        <f>SUM(C9:C38)/2</f>
        <v>2263182676</v>
      </c>
      <c r="D7" s="433">
        <f t="shared" ref="D7:F7" si="0">SUM(D9:D38)/2</f>
        <v>2763998538</v>
      </c>
      <c r="E7" s="433">
        <f t="shared" si="0"/>
        <v>1135004985</v>
      </c>
      <c r="F7" s="433">
        <f t="shared" si="0"/>
        <v>6162186199</v>
      </c>
    </row>
    <row r="8" spans="1:6" ht="12.2" customHeight="1" x14ac:dyDescent="0.25">
      <c r="A8" s="434"/>
      <c r="B8" s="435"/>
      <c r="C8" s="436"/>
      <c r="D8" s="436"/>
      <c r="E8" s="436"/>
      <c r="F8" s="436"/>
    </row>
    <row r="9" spans="1:6" x14ac:dyDescent="0.25">
      <c r="A9" s="437" t="s">
        <v>566</v>
      </c>
      <c r="B9" s="438"/>
      <c r="C9" s="439">
        <f>SUM(C10:C19)</f>
        <v>2263182676</v>
      </c>
      <c r="D9" s="439">
        <f>SUM(D11:D19)</f>
        <v>0</v>
      </c>
      <c r="E9" s="439">
        <f>SUM(E11:E19)</f>
        <v>0</v>
      </c>
      <c r="F9" s="440">
        <f t="shared" ref="F9:F19" si="1">SUM(C9:E9)</f>
        <v>2263182676</v>
      </c>
    </row>
    <row r="10" spans="1:6" ht="14.1" customHeight="1" x14ac:dyDescent="0.25">
      <c r="A10" s="437"/>
      <c r="B10" s="441" t="s">
        <v>55</v>
      </c>
      <c r="C10" s="442">
        <v>4016921</v>
      </c>
      <c r="D10" s="442">
        <v>0</v>
      </c>
      <c r="E10" s="442">
        <v>0</v>
      </c>
      <c r="F10" s="443">
        <f t="shared" si="1"/>
        <v>4016921</v>
      </c>
    </row>
    <row r="11" spans="1:6" ht="14.1" customHeight="1" x14ac:dyDescent="0.25">
      <c r="A11" s="444"/>
      <c r="B11" s="441" t="s">
        <v>567</v>
      </c>
      <c r="C11" s="442">
        <v>4146218</v>
      </c>
      <c r="D11" s="442">
        <v>0</v>
      </c>
      <c r="E11" s="442">
        <v>0</v>
      </c>
      <c r="F11" s="443">
        <f t="shared" si="1"/>
        <v>4146218</v>
      </c>
    </row>
    <row r="12" spans="1:6" ht="14.1" customHeight="1" x14ac:dyDescent="0.25">
      <c r="A12" s="444"/>
      <c r="B12" s="441" t="s">
        <v>568</v>
      </c>
      <c r="C12" s="442">
        <v>10643345</v>
      </c>
      <c r="D12" s="442">
        <v>0</v>
      </c>
      <c r="E12" s="442">
        <v>0</v>
      </c>
      <c r="F12" s="443">
        <f t="shared" si="1"/>
        <v>10643345</v>
      </c>
    </row>
    <row r="13" spans="1:6" ht="14.1" customHeight="1" x14ac:dyDescent="0.25">
      <c r="A13" s="444"/>
      <c r="B13" s="441" t="s">
        <v>569</v>
      </c>
      <c r="C13" s="442">
        <v>368577701</v>
      </c>
      <c r="D13" s="442">
        <v>0</v>
      </c>
      <c r="E13" s="442">
        <v>0</v>
      </c>
      <c r="F13" s="443">
        <f t="shared" si="1"/>
        <v>368577701</v>
      </c>
    </row>
    <row r="14" spans="1:6" ht="14.1" customHeight="1" x14ac:dyDescent="0.25">
      <c r="A14" s="444"/>
      <c r="B14" s="441" t="s">
        <v>570</v>
      </c>
      <c r="C14" s="442">
        <v>314379427</v>
      </c>
      <c r="D14" s="442">
        <v>0</v>
      </c>
      <c r="E14" s="442">
        <v>0</v>
      </c>
      <c r="F14" s="443">
        <f t="shared" si="1"/>
        <v>314379427</v>
      </c>
    </row>
    <row r="15" spans="1:6" ht="14.1" customHeight="1" x14ac:dyDescent="0.25">
      <c r="A15" s="444"/>
      <c r="B15" s="441" t="s">
        <v>571</v>
      </c>
      <c r="C15" s="442">
        <v>575822744</v>
      </c>
      <c r="D15" s="442">
        <v>0</v>
      </c>
      <c r="E15" s="442">
        <v>0</v>
      </c>
      <c r="F15" s="443">
        <f t="shared" si="1"/>
        <v>575822744</v>
      </c>
    </row>
    <row r="16" spans="1:6" ht="14.1" customHeight="1" x14ac:dyDescent="0.25">
      <c r="A16" s="444"/>
      <c r="B16" s="441" t="s">
        <v>572</v>
      </c>
      <c r="C16" s="442">
        <v>76798877</v>
      </c>
      <c r="D16" s="442">
        <v>0</v>
      </c>
      <c r="E16" s="442">
        <v>0</v>
      </c>
      <c r="F16" s="443">
        <f t="shared" si="1"/>
        <v>76798877</v>
      </c>
    </row>
    <row r="17" spans="1:6" ht="14.1" customHeight="1" x14ac:dyDescent="0.25">
      <c r="A17" s="444"/>
      <c r="B17" s="441" t="s">
        <v>573</v>
      </c>
      <c r="C17" s="442">
        <v>1000000</v>
      </c>
      <c r="D17" s="442">
        <v>0</v>
      </c>
      <c r="E17" s="442">
        <v>0</v>
      </c>
      <c r="F17" s="443">
        <f t="shared" si="1"/>
        <v>1000000</v>
      </c>
    </row>
    <row r="18" spans="1:6" ht="14.1" customHeight="1" x14ac:dyDescent="0.25">
      <c r="A18" s="444"/>
      <c r="B18" s="441" t="s">
        <v>574</v>
      </c>
      <c r="C18" s="442">
        <v>150667695</v>
      </c>
      <c r="D18" s="442">
        <v>0</v>
      </c>
      <c r="E18" s="442">
        <v>0</v>
      </c>
      <c r="F18" s="443">
        <f t="shared" si="1"/>
        <v>150667695</v>
      </c>
    </row>
    <row r="19" spans="1:6" ht="14.1" customHeight="1" x14ac:dyDescent="0.25">
      <c r="A19" s="444"/>
      <c r="B19" s="441" t="s">
        <v>575</v>
      </c>
      <c r="C19" s="442">
        <v>757129748</v>
      </c>
      <c r="D19" s="442">
        <v>0</v>
      </c>
      <c r="E19" s="442">
        <v>0</v>
      </c>
      <c r="F19" s="443">
        <f t="shared" si="1"/>
        <v>757129748</v>
      </c>
    </row>
    <row r="20" spans="1:6" ht="12.2" customHeight="1" x14ac:dyDescent="0.25">
      <c r="A20" s="445"/>
      <c r="B20" s="446"/>
      <c r="C20" s="436"/>
      <c r="D20" s="436"/>
      <c r="E20" s="436"/>
      <c r="F20" s="436"/>
    </row>
    <row r="21" spans="1:6" x14ac:dyDescent="0.25">
      <c r="A21" s="437" t="s">
        <v>576</v>
      </c>
      <c r="B21" s="441"/>
      <c r="C21" s="439">
        <f>SUM(C22:C27)</f>
        <v>0</v>
      </c>
      <c r="D21" s="439">
        <f>SUM(D22:D27)</f>
        <v>2763998538</v>
      </c>
      <c r="E21" s="439">
        <f>SUM(E22:E27)</f>
        <v>0</v>
      </c>
      <c r="F21" s="439">
        <f t="shared" ref="F21:F27" si="2">SUM(C21:E21)</f>
        <v>2763998538</v>
      </c>
    </row>
    <row r="22" spans="1:6" ht="14.1" customHeight="1" x14ac:dyDescent="0.25">
      <c r="A22" s="437"/>
      <c r="B22" s="441" t="s">
        <v>577</v>
      </c>
      <c r="C22" s="442">
        <v>0</v>
      </c>
      <c r="D22" s="442">
        <v>143083605</v>
      </c>
      <c r="E22" s="442">
        <v>0</v>
      </c>
      <c r="F22" s="443">
        <f t="shared" si="2"/>
        <v>143083605</v>
      </c>
    </row>
    <row r="23" spans="1:6" ht="23.25" x14ac:dyDescent="0.25">
      <c r="A23" s="437"/>
      <c r="B23" s="441" t="s">
        <v>578</v>
      </c>
      <c r="C23" s="442">
        <v>0</v>
      </c>
      <c r="D23" s="442">
        <v>1133366875</v>
      </c>
      <c r="E23" s="442">
        <v>0</v>
      </c>
      <c r="F23" s="443">
        <f t="shared" si="2"/>
        <v>1133366875</v>
      </c>
    </row>
    <row r="24" spans="1:6" ht="23.25" x14ac:dyDescent="0.25">
      <c r="A24" s="437"/>
      <c r="B24" s="441" t="s">
        <v>579</v>
      </c>
      <c r="C24" s="442">
        <v>0</v>
      </c>
      <c r="D24" s="442">
        <v>636821693</v>
      </c>
      <c r="E24" s="442">
        <v>0</v>
      </c>
      <c r="F24" s="443">
        <f t="shared" si="2"/>
        <v>636821693</v>
      </c>
    </row>
    <row r="25" spans="1:6" ht="23.25" x14ac:dyDescent="0.25">
      <c r="A25" s="437"/>
      <c r="B25" s="441" t="s">
        <v>580</v>
      </c>
      <c r="C25" s="442">
        <v>0</v>
      </c>
      <c r="D25" s="442">
        <v>298031468</v>
      </c>
      <c r="E25" s="442">
        <v>0</v>
      </c>
      <c r="F25" s="443">
        <f t="shared" si="2"/>
        <v>298031468</v>
      </c>
    </row>
    <row r="26" spans="1:6" ht="23.25" x14ac:dyDescent="0.25">
      <c r="A26" s="437"/>
      <c r="B26" s="441" t="s">
        <v>581</v>
      </c>
      <c r="C26" s="442">
        <v>0</v>
      </c>
      <c r="D26" s="442">
        <v>330644436</v>
      </c>
      <c r="E26" s="442">
        <v>0</v>
      </c>
      <c r="F26" s="443">
        <f t="shared" si="2"/>
        <v>330644436</v>
      </c>
    </row>
    <row r="27" spans="1:6" x14ac:dyDescent="0.25">
      <c r="A27" s="437"/>
      <c r="B27" s="441" t="s">
        <v>582</v>
      </c>
      <c r="C27" s="442">
        <v>0</v>
      </c>
      <c r="D27" s="442">
        <v>222050461</v>
      </c>
      <c r="E27" s="442">
        <v>0</v>
      </c>
      <c r="F27" s="443">
        <f t="shared" si="2"/>
        <v>222050461</v>
      </c>
    </row>
    <row r="28" spans="1:6" ht="12.2" customHeight="1" x14ac:dyDescent="0.25">
      <c r="A28" s="437"/>
      <c r="B28" s="441"/>
      <c r="C28" s="436"/>
      <c r="D28" s="436"/>
      <c r="E28" s="436"/>
      <c r="F28" s="436"/>
    </row>
    <row r="29" spans="1:6" x14ac:dyDescent="0.25">
      <c r="A29" s="437" t="s">
        <v>583</v>
      </c>
      <c r="B29" s="441"/>
      <c r="C29" s="439">
        <f>SUM(C30:C40)</f>
        <v>0</v>
      </c>
      <c r="D29" s="439">
        <f>SUM(D30:D40)</f>
        <v>0</v>
      </c>
      <c r="E29" s="439">
        <f>SUM(E30:E38)</f>
        <v>1135004985</v>
      </c>
      <c r="F29" s="439">
        <f t="shared" ref="F29:F38" si="3">SUM(C29:E29)</f>
        <v>1135004985</v>
      </c>
    </row>
    <row r="30" spans="1:6" ht="14.1" customHeight="1" x14ac:dyDescent="0.25">
      <c r="A30" s="437"/>
      <c r="B30" s="441" t="s">
        <v>584</v>
      </c>
      <c r="C30" s="442">
        <v>0</v>
      </c>
      <c r="D30" s="442">
        <v>0</v>
      </c>
      <c r="E30" s="442">
        <v>1954197</v>
      </c>
      <c r="F30" s="443">
        <f t="shared" si="3"/>
        <v>1954197</v>
      </c>
    </row>
    <row r="31" spans="1:6" ht="14.1" customHeight="1" x14ac:dyDescent="0.25">
      <c r="A31" s="437"/>
      <c r="B31" s="441" t="s">
        <v>585</v>
      </c>
      <c r="C31" s="442">
        <v>0</v>
      </c>
      <c r="D31" s="442">
        <v>0</v>
      </c>
      <c r="E31" s="442">
        <v>48583123</v>
      </c>
      <c r="F31" s="443">
        <f t="shared" si="3"/>
        <v>48583123</v>
      </c>
    </row>
    <row r="32" spans="1:6" ht="14.1" customHeight="1" x14ac:dyDescent="0.25">
      <c r="A32" s="437"/>
      <c r="B32" s="441" t="s">
        <v>586</v>
      </c>
      <c r="C32" s="442">
        <v>0</v>
      </c>
      <c r="D32" s="442">
        <v>0</v>
      </c>
      <c r="E32" s="442">
        <v>99292471</v>
      </c>
      <c r="F32" s="443">
        <f t="shared" si="3"/>
        <v>99292471</v>
      </c>
    </row>
    <row r="33" spans="1:6" ht="14.1" customHeight="1" x14ac:dyDescent="0.25">
      <c r="A33" s="437"/>
      <c r="B33" s="441" t="s">
        <v>587</v>
      </c>
      <c r="C33" s="442">
        <v>0</v>
      </c>
      <c r="D33" s="442">
        <v>0</v>
      </c>
      <c r="E33" s="442">
        <v>102378514</v>
      </c>
      <c r="F33" s="443">
        <f t="shared" si="3"/>
        <v>102378514</v>
      </c>
    </row>
    <row r="34" spans="1:6" ht="14.1" customHeight="1" x14ac:dyDescent="0.25">
      <c r="A34" s="437"/>
      <c r="B34" s="441" t="s">
        <v>588</v>
      </c>
      <c r="C34" s="442">
        <v>0</v>
      </c>
      <c r="D34" s="442">
        <v>0</v>
      </c>
      <c r="E34" s="442">
        <v>124480</v>
      </c>
      <c r="F34" s="443">
        <f t="shared" si="3"/>
        <v>124480</v>
      </c>
    </row>
    <row r="35" spans="1:6" ht="14.1" customHeight="1" x14ac:dyDescent="0.25">
      <c r="A35" s="437"/>
      <c r="B35" s="441" t="s">
        <v>589</v>
      </c>
      <c r="C35" s="442">
        <v>0</v>
      </c>
      <c r="D35" s="442">
        <v>0</v>
      </c>
      <c r="E35" s="442">
        <v>253839954</v>
      </c>
      <c r="F35" s="443">
        <f t="shared" si="3"/>
        <v>253839954</v>
      </c>
    </row>
    <row r="36" spans="1:6" ht="14.1" customHeight="1" x14ac:dyDescent="0.25">
      <c r="A36" s="437"/>
      <c r="B36" s="441" t="s">
        <v>590</v>
      </c>
      <c r="C36" s="442">
        <v>0</v>
      </c>
      <c r="D36" s="442">
        <v>0</v>
      </c>
      <c r="E36" s="442">
        <v>35358840</v>
      </c>
      <c r="F36" s="443">
        <f t="shared" si="3"/>
        <v>35358840</v>
      </c>
    </row>
    <row r="37" spans="1:6" ht="14.1" customHeight="1" x14ac:dyDescent="0.25">
      <c r="A37" s="437"/>
      <c r="B37" s="441" t="s">
        <v>591</v>
      </c>
      <c r="C37" s="442">
        <v>0</v>
      </c>
      <c r="D37" s="442">
        <v>0</v>
      </c>
      <c r="E37" s="442">
        <v>546843840</v>
      </c>
      <c r="F37" s="443">
        <f t="shared" si="3"/>
        <v>546843840</v>
      </c>
    </row>
    <row r="38" spans="1:6" ht="14.1" customHeight="1" x14ac:dyDescent="0.25">
      <c r="A38" s="447"/>
      <c r="B38" s="441" t="s">
        <v>592</v>
      </c>
      <c r="C38" s="443">
        <v>0</v>
      </c>
      <c r="D38" s="443">
        <v>0</v>
      </c>
      <c r="E38" s="443">
        <v>46629566</v>
      </c>
      <c r="F38" s="443">
        <f t="shared" si="3"/>
        <v>46629566</v>
      </c>
    </row>
    <row r="39" spans="1:6" ht="12.2" customHeight="1" x14ac:dyDescent="0.25">
      <c r="A39" s="448"/>
      <c r="B39" s="449"/>
      <c r="C39" s="450"/>
      <c r="D39" s="450"/>
      <c r="E39" s="450"/>
      <c r="F39" s="450"/>
    </row>
    <row r="40" spans="1:6" x14ac:dyDescent="0.25">
      <c r="A40" s="451"/>
      <c r="B40" s="452"/>
      <c r="C40" s="453"/>
      <c r="D40" s="454"/>
      <c r="E40" s="454"/>
      <c r="F40" s="453"/>
    </row>
    <row r="41" spans="1:6" x14ac:dyDescent="0.25">
      <c r="A41" s="956" t="s">
        <v>593</v>
      </c>
      <c r="B41" s="956"/>
      <c r="C41" s="956"/>
      <c r="D41" s="956"/>
      <c r="E41" s="956"/>
      <c r="F41" s="956"/>
    </row>
  </sheetData>
  <mergeCells count="6">
    <mergeCell ref="A41:F41"/>
    <mergeCell ref="A1:F1"/>
    <mergeCell ref="A2:F2"/>
    <mergeCell ref="A3:F3"/>
    <mergeCell ref="A4:F4"/>
    <mergeCell ref="A6:B6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showGridLines="0" zoomScale="110" zoomScaleNormal="110" workbookViewId="0">
      <selection activeCell="A22" sqref="A22:D22"/>
    </sheetView>
  </sheetViews>
  <sheetFormatPr baseColWidth="10" defaultRowHeight="11.25" x14ac:dyDescent="0.2"/>
  <cols>
    <col min="1" max="1" width="37.7109375" style="361" customWidth="1"/>
    <col min="2" max="4" width="16.42578125" style="361" customWidth="1"/>
    <col min="5" max="16384" width="11.42578125" style="361"/>
  </cols>
  <sheetData>
    <row r="1" spans="1:4" ht="12.75" customHeight="1" x14ac:dyDescent="0.2">
      <c r="A1" s="390"/>
      <c r="B1" s="358"/>
      <c r="C1" s="358"/>
      <c r="D1" s="358"/>
    </row>
    <row r="2" spans="1:4" ht="12.75" customHeight="1" x14ac:dyDescent="0.2">
      <c r="A2" s="390"/>
      <c r="B2" s="358"/>
      <c r="C2" s="358"/>
      <c r="D2" s="358"/>
    </row>
    <row r="3" spans="1:4" ht="12.75" customHeight="1" x14ac:dyDescent="0.2">
      <c r="A3" s="965" t="s">
        <v>443</v>
      </c>
      <c r="B3" s="965"/>
      <c r="C3" s="965"/>
      <c r="D3" s="965"/>
    </row>
    <row r="4" spans="1:4" ht="21" customHeight="1" x14ac:dyDescent="0.2">
      <c r="A4" s="966" t="s">
        <v>345</v>
      </c>
      <c r="B4" s="966"/>
      <c r="C4" s="966"/>
      <c r="D4" s="966"/>
    </row>
    <row r="5" spans="1:4" ht="12.75" customHeight="1" x14ac:dyDescent="0.2">
      <c r="A5" s="359"/>
      <c r="B5" s="359"/>
      <c r="C5" s="359"/>
      <c r="D5" s="359"/>
    </row>
    <row r="6" spans="1:4" x14ac:dyDescent="0.2">
      <c r="A6" s="962" t="s">
        <v>3</v>
      </c>
      <c r="B6" s="363">
        <v>2020</v>
      </c>
      <c r="C6" s="964">
        <v>2021</v>
      </c>
      <c r="D6" s="964"/>
    </row>
    <row r="7" spans="1:4" x14ac:dyDescent="0.2">
      <c r="A7" s="962"/>
      <c r="B7" s="364" t="s">
        <v>346</v>
      </c>
      <c r="C7" s="364" t="s">
        <v>347</v>
      </c>
      <c r="D7" s="364" t="s">
        <v>346</v>
      </c>
    </row>
    <row r="8" spans="1:4" x14ac:dyDescent="0.2">
      <c r="A8" s="365"/>
      <c r="B8" s="367"/>
      <c r="C8" s="367"/>
      <c r="D8" s="368"/>
    </row>
    <row r="9" spans="1:4" x14ac:dyDescent="0.2">
      <c r="A9" s="417" t="s">
        <v>348</v>
      </c>
      <c r="B9" s="369">
        <v>91402278983.960007</v>
      </c>
      <c r="C9" s="369">
        <v>75193983989</v>
      </c>
      <c r="D9" s="370">
        <v>81300147178.279999</v>
      </c>
    </row>
    <row r="10" spans="1:4" x14ac:dyDescent="0.2">
      <c r="A10" s="372"/>
      <c r="B10" s="374"/>
      <c r="C10" s="374"/>
      <c r="D10" s="375"/>
    </row>
    <row r="11" spans="1:4" x14ac:dyDescent="0.2">
      <c r="A11" s="418" t="s">
        <v>444</v>
      </c>
      <c r="B11" s="374">
        <v>26504712679.790001</v>
      </c>
      <c r="C11" s="374">
        <v>18103017219.34</v>
      </c>
      <c r="D11" s="375">
        <v>13713383497.42</v>
      </c>
    </row>
    <row r="12" spans="1:4" x14ac:dyDescent="0.2">
      <c r="A12" s="418" t="s">
        <v>445</v>
      </c>
      <c r="B12" s="374">
        <v>819003868.83000004</v>
      </c>
      <c r="C12" s="374">
        <v>524189568.30000001</v>
      </c>
      <c r="D12" s="375">
        <v>997054336.82000005</v>
      </c>
    </row>
    <row r="13" spans="1:4" x14ac:dyDescent="0.2">
      <c r="A13" s="418" t="s">
        <v>446</v>
      </c>
      <c r="B13" s="374">
        <v>965050938.04999995</v>
      </c>
      <c r="C13" s="374">
        <v>965052105.53999996</v>
      </c>
      <c r="D13" s="375">
        <v>1047043784.63</v>
      </c>
    </row>
    <row r="14" spans="1:4" x14ac:dyDescent="0.2">
      <c r="A14" s="418" t="s">
        <v>447</v>
      </c>
      <c r="B14" s="374">
        <v>2435117796.7600002</v>
      </c>
      <c r="C14" s="374">
        <v>2298369298.7199998</v>
      </c>
      <c r="D14" s="375">
        <v>2908508844.6399999</v>
      </c>
    </row>
    <row r="15" spans="1:4" x14ac:dyDescent="0.2">
      <c r="A15" s="418" t="s">
        <v>448</v>
      </c>
      <c r="B15" s="374">
        <v>43156595725.480003</v>
      </c>
      <c r="C15" s="374">
        <v>37554173096.360001</v>
      </c>
      <c r="D15" s="375">
        <v>45724051831.110001</v>
      </c>
    </row>
    <row r="16" spans="1:4" x14ac:dyDescent="0.2">
      <c r="A16" s="418" t="s">
        <v>449</v>
      </c>
      <c r="B16" s="374">
        <v>33995316.619999997</v>
      </c>
      <c r="C16" s="374">
        <v>16484894.859999999</v>
      </c>
      <c r="D16" s="375">
        <v>24379744.91</v>
      </c>
    </row>
    <row r="17" spans="1:4" x14ac:dyDescent="0.2">
      <c r="A17" s="418" t="s">
        <v>450</v>
      </c>
      <c r="B17" s="374">
        <v>422148668.94</v>
      </c>
      <c r="C17" s="374">
        <v>165749361.88</v>
      </c>
      <c r="D17" s="375">
        <v>475185348.87</v>
      </c>
    </row>
    <row r="18" spans="1:4" x14ac:dyDescent="0.2">
      <c r="A18" s="418" t="s">
        <v>451</v>
      </c>
      <c r="B18" s="374">
        <v>17065653989.49</v>
      </c>
      <c r="C18" s="374">
        <v>15566948444</v>
      </c>
      <c r="D18" s="375">
        <v>16410539789.879999</v>
      </c>
    </row>
    <row r="19" spans="1:4" x14ac:dyDescent="0.2">
      <c r="A19" s="387"/>
      <c r="B19" s="388"/>
      <c r="C19" s="388"/>
      <c r="D19" s="389"/>
    </row>
    <row r="20" spans="1:4" ht="12.75" customHeight="1" x14ac:dyDescent="0.2">
      <c r="A20" s="390"/>
      <c r="B20" s="358"/>
      <c r="C20" s="358"/>
      <c r="D20" s="358"/>
    </row>
    <row r="21" spans="1:4" ht="12.75" customHeight="1" x14ac:dyDescent="0.2">
      <c r="A21" s="390"/>
      <c r="B21" s="358"/>
      <c r="C21" s="358"/>
      <c r="D21" s="358"/>
    </row>
    <row r="22" spans="1:4" ht="12.75" customHeight="1" x14ac:dyDescent="0.2">
      <c r="A22" s="965" t="s">
        <v>443</v>
      </c>
      <c r="B22" s="965"/>
      <c r="C22" s="965"/>
      <c r="D22" s="965"/>
    </row>
    <row r="23" spans="1:4" ht="12.75" customHeight="1" x14ac:dyDescent="0.2">
      <c r="A23" s="966" t="s">
        <v>345</v>
      </c>
      <c r="B23" s="966"/>
      <c r="C23" s="966"/>
      <c r="D23" s="966"/>
    </row>
    <row r="24" spans="1:4" x14ac:dyDescent="0.2">
      <c r="A24" s="359"/>
      <c r="B24" s="359"/>
      <c r="C24" s="359"/>
      <c r="D24" s="359"/>
    </row>
    <row r="25" spans="1:4" x14ac:dyDescent="0.2">
      <c r="A25" s="962" t="s">
        <v>444</v>
      </c>
      <c r="B25" s="363">
        <v>2020</v>
      </c>
      <c r="C25" s="964">
        <v>2021</v>
      </c>
      <c r="D25" s="964"/>
    </row>
    <row r="26" spans="1:4" x14ac:dyDescent="0.2">
      <c r="A26" s="962"/>
      <c r="B26" s="364" t="s">
        <v>346</v>
      </c>
      <c r="C26" s="364" t="s">
        <v>347</v>
      </c>
      <c r="D26" s="364" t="s">
        <v>346</v>
      </c>
    </row>
    <row r="27" spans="1:4" x14ac:dyDescent="0.2">
      <c r="A27" s="365"/>
      <c r="B27" s="367"/>
      <c r="C27" s="367"/>
      <c r="D27" s="368"/>
    </row>
    <row r="28" spans="1:4" x14ac:dyDescent="0.2">
      <c r="A28" s="417" t="s">
        <v>348</v>
      </c>
      <c r="B28" s="369">
        <v>26504712679.790001</v>
      </c>
      <c r="C28" s="369">
        <v>18103017219.34</v>
      </c>
      <c r="D28" s="370">
        <v>13713383497.42</v>
      </c>
    </row>
    <row r="29" spans="1:4" x14ac:dyDescent="0.2">
      <c r="A29" s="372"/>
      <c r="B29" s="374"/>
      <c r="C29" s="374"/>
      <c r="D29" s="375"/>
    </row>
    <row r="30" spans="1:4" x14ac:dyDescent="0.2">
      <c r="A30" s="418" t="s">
        <v>452</v>
      </c>
      <c r="B30" s="374">
        <v>221229404.37</v>
      </c>
      <c r="C30" s="374">
        <v>173460692.97</v>
      </c>
      <c r="D30" s="375">
        <v>238727990.02000001</v>
      </c>
    </row>
    <row r="31" spans="1:4" x14ac:dyDescent="0.2">
      <c r="A31" s="418" t="s">
        <v>453</v>
      </c>
      <c r="B31" s="374">
        <v>412084478.16000003</v>
      </c>
      <c r="C31" s="374">
        <v>337574376</v>
      </c>
      <c r="D31" s="375">
        <v>456358315.37</v>
      </c>
    </row>
    <row r="32" spans="1:4" x14ac:dyDescent="0.2">
      <c r="A32" s="418" t="s">
        <v>454</v>
      </c>
      <c r="B32" s="374">
        <v>1772417685.96</v>
      </c>
      <c r="C32" s="374">
        <v>1475747476.8</v>
      </c>
      <c r="D32" s="375">
        <v>1826394372.71</v>
      </c>
    </row>
    <row r="33" spans="1:4" ht="22.5" x14ac:dyDescent="0.2">
      <c r="A33" s="418" t="s">
        <v>455</v>
      </c>
      <c r="B33" s="374">
        <v>1040307833.59</v>
      </c>
      <c r="C33" s="374">
        <v>257769361.74000001</v>
      </c>
      <c r="D33" s="375">
        <v>1574033862.3499999</v>
      </c>
    </row>
    <row r="34" spans="1:4" x14ac:dyDescent="0.2">
      <c r="A34" s="418" t="s">
        <v>456</v>
      </c>
      <c r="B34" s="374">
        <v>381840733.75999999</v>
      </c>
      <c r="C34" s="374">
        <v>154093067.61000001</v>
      </c>
      <c r="D34" s="375">
        <v>363907382.85000002</v>
      </c>
    </row>
    <row r="35" spans="1:4" x14ac:dyDescent="0.2">
      <c r="A35" s="418" t="s">
        <v>457</v>
      </c>
      <c r="B35" s="374">
        <v>246094318.24000001</v>
      </c>
      <c r="C35" s="374">
        <v>181748392.25999999</v>
      </c>
      <c r="D35" s="375">
        <v>243937528.38</v>
      </c>
    </row>
    <row r="36" spans="1:4" x14ac:dyDescent="0.2">
      <c r="A36" s="418" t="s">
        <v>458</v>
      </c>
      <c r="B36" s="374">
        <v>132545773.88</v>
      </c>
      <c r="C36" s="374">
        <v>80051933.719999999</v>
      </c>
      <c r="D36" s="375">
        <v>723263618.13</v>
      </c>
    </row>
    <row r="37" spans="1:4" x14ac:dyDescent="0.2">
      <c r="A37" s="418" t="s">
        <v>459</v>
      </c>
      <c r="B37" s="374">
        <v>78665141.569999993</v>
      </c>
      <c r="C37" s="374">
        <v>26605281.399999999</v>
      </c>
      <c r="D37" s="375">
        <v>63930010.159999996</v>
      </c>
    </row>
    <row r="38" spans="1:4" ht="22.5" x14ac:dyDescent="0.2">
      <c r="A38" s="418" t="s">
        <v>460</v>
      </c>
      <c r="B38" s="374">
        <v>459905582.99000001</v>
      </c>
      <c r="C38" s="374">
        <v>272725757.20999998</v>
      </c>
      <c r="D38" s="375">
        <v>454320687.85000002</v>
      </c>
    </row>
    <row r="39" spans="1:4" x14ac:dyDescent="0.2">
      <c r="A39" s="418" t="s">
        <v>461</v>
      </c>
      <c r="B39" s="374">
        <v>1145777216.75</v>
      </c>
      <c r="C39" s="374">
        <v>663979376.74000001</v>
      </c>
      <c r="D39" s="375">
        <v>971946561.00999999</v>
      </c>
    </row>
    <row r="40" spans="1:4" x14ac:dyDescent="0.2">
      <c r="A40" s="418" t="s">
        <v>462</v>
      </c>
      <c r="B40" s="374">
        <v>0</v>
      </c>
      <c r="C40" s="374">
        <v>8873566952.7800007</v>
      </c>
      <c r="D40" s="375">
        <v>0</v>
      </c>
    </row>
    <row r="41" spans="1:4" x14ac:dyDescent="0.2">
      <c r="A41" s="418" t="s">
        <v>463</v>
      </c>
      <c r="B41" s="374">
        <v>16337048694.200001</v>
      </c>
      <c r="C41" s="374">
        <v>2729404430.8000002</v>
      </c>
      <c r="D41" s="375">
        <v>2597584893.02</v>
      </c>
    </row>
    <row r="42" spans="1:4" x14ac:dyDescent="0.2">
      <c r="A42" s="418" t="s">
        <v>464</v>
      </c>
      <c r="B42" s="374">
        <v>1635435438.3099999</v>
      </c>
      <c r="C42" s="374">
        <v>966797681.34000003</v>
      </c>
      <c r="D42" s="375">
        <v>1475005102.8800001</v>
      </c>
    </row>
    <row r="43" spans="1:4" ht="15.75" customHeight="1" x14ac:dyDescent="0.2">
      <c r="A43" s="418" t="s">
        <v>465</v>
      </c>
      <c r="B43" s="374">
        <v>478949627.63999999</v>
      </c>
      <c r="C43" s="374">
        <v>631544810.41999996</v>
      </c>
      <c r="D43" s="375">
        <v>490381822.62</v>
      </c>
    </row>
    <row r="44" spans="1:4" ht="15.75" customHeight="1" x14ac:dyDescent="0.2">
      <c r="A44" s="418" t="s">
        <v>466</v>
      </c>
      <c r="B44" s="374">
        <v>194912883.38</v>
      </c>
      <c r="C44" s="374">
        <v>116352210.90000001</v>
      </c>
      <c r="D44" s="375">
        <v>230374676.33000001</v>
      </c>
    </row>
    <row r="45" spans="1:4" ht="20.25" customHeight="1" x14ac:dyDescent="0.2">
      <c r="A45" s="418" t="s">
        <v>467</v>
      </c>
      <c r="B45" s="374">
        <v>32259252.48</v>
      </c>
      <c r="C45" s="374">
        <v>27775752.440000001</v>
      </c>
      <c r="D45" s="375">
        <v>9200418.3699999992</v>
      </c>
    </row>
    <row r="46" spans="1:4" ht="18" customHeight="1" x14ac:dyDescent="0.2">
      <c r="A46" s="418" t="s">
        <v>468</v>
      </c>
      <c r="B46" s="374">
        <v>492630369.22000003</v>
      </c>
      <c r="C46" s="374">
        <v>341682262.76999998</v>
      </c>
      <c r="D46" s="375">
        <v>538496629.03999996</v>
      </c>
    </row>
    <row r="47" spans="1:4" ht="22.5" x14ac:dyDescent="0.2">
      <c r="A47" s="418" t="s">
        <v>469</v>
      </c>
      <c r="B47" s="374">
        <v>99771607.219999999</v>
      </c>
      <c r="C47" s="374">
        <v>32077150.699999999</v>
      </c>
      <c r="D47" s="375">
        <v>100972460.59</v>
      </c>
    </row>
    <row r="48" spans="1:4" ht="22.5" x14ac:dyDescent="0.2">
      <c r="A48" s="418" t="s">
        <v>470</v>
      </c>
      <c r="B48" s="374">
        <v>2561873.91</v>
      </c>
      <c r="C48" s="374">
        <v>0</v>
      </c>
      <c r="D48" s="375">
        <v>0</v>
      </c>
    </row>
    <row r="49" spans="1:4" ht="22.5" x14ac:dyDescent="0.2">
      <c r="A49" s="418" t="s">
        <v>471</v>
      </c>
      <c r="B49" s="374">
        <v>268492556.27999997</v>
      </c>
      <c r="C49" s="374">
        <v>271682068.83999997</v>
      </c>
      <c r="D49" s="375">
        <v>269064107.81999999</v>
      </c>
    </row>
    <row r="50" spans="1:4" ht="22.5" x14ac:dyDescent="0.2">
      <c r="A50" s="418" t="s">
        <v>472</v>
      </c>
      <c r="B50" s="374">
        <v>15935768.210000001</v>
      </c>
      <c r="C50" s="374">
        <v>8265861.21</v>
      </c>
      <c r="D50" s="375">
        <v>11120265.83</v>
      </c>
    </row>
    <row r="51" spans="1:4" ht="22.5" x14ac:dyDescent="0.2">
      <c r="A51" s="418" t="s">
        <v>473</v>
      </c>
      <c r="B51" s="374">
        <v>160252478.27000001</v>
      </c>
      <c r="C51" s="374">
        <v>125136774.67</v>
      </c>
      <c r="D51" s="375">
        <v>169697541.80000001</v>
      </c>
    </row>
    <row r="52" spans="1:4" ht="18" customHeight="1" x14ac:dyDescent="0.2">
      <c r="A52" s="418" t="s">
        <v>474</v>
      </c>
      <c r="B52" s="374">
        <v>301274880.24000001</v>
      </c>
      <c r="C52" s="374">
        <v>31176492.98</v>
      </c>
      <c r="D52" s="375">
        <v>363894651</v>
      </c>
    </row>
    <row r="53" spans="1:4" ht="18" customHeight="1" x14ac:dyDescent="0.2">
      <c r="A53" s="418" t="s">
        <v>475</v>
      </c>
      <c r="B53" s="374">
        <v>250409918.62</v>
      </c>
      <c r="C53" s="374">
        <v>175621967.53</v>
      </c>
      <c r="D53" s="375">
        <v>242772214.08000001</v>
      </c>
    </row>
    <row r="54" spans="1:4" ht="19.5" customHeight="1" x14ac:dyDescent="0.2">
      <c r="A54" s="418" t="s">
        <v>476</v>
      </c>
      <c r="B54" s="374">
        <v>183564084.63</v>
      </c>
      <c r="C54" s="374">
        <v>94557739.379999995</v>
      </c>
      <c r="D54" s="375">
        <v>141610058.53999999</v>
      </c>
    </row>
    <row r="55" spans="1:4" x14ac:dyDescent="0.2">
      <c r="A55" s="418" t="s">
        <v>477</v>
      </c>
      <c r="B55" s="374">
        <v>75222526.489999995</v>
      </c>
      <c r="C55" s="374">
        <v>18290782.949999999</v>
      </c>
      <c r="D55" s="375">
        <v>80302884.780000001</v>
      </c>
    </row>
    <row r="56" spans="1:4" ht="22.5" x14ac:dyDescent="0.2">
      <c r="A56" s="418" t="s">
        <v>478</v>
      </c>
      <c r="B56" s="374">
        <v>85122551.420000002</v>
      </c>
      <c r="C56" s="374">
        <v>35328563.18</v>
      </c>
      <c r="D56" s="375">
        <v>76085441.890000001</v>
      </c>
    </row>
    <row r="57" spans="1:4" x14ac:dyDescent="0.2">
      <c r="A57" s="387"/>
      <c r="B57" s="388"/>
      <c r="C57" s="388"/>
      <c r="D57" s="389"/>
    </row>
    <row r="58" spans="1:4" ht="12.75" customHeight="1" x14ac:dyDescent="0.2">
      <c r="A58" s="390"/>
      <c r="B58" s="358"/>
      <c r="C58" s="358"/>
      <c r="D58" s="358"/>
    </row>
    <row r="59" spans="1:4" ht="12.75" customHeight="1" x14ac:dyDescent="0.2">
      <c r="A59" s="390"/>
      <c r="B59" s="358"/>
      <c r="C59" s="358"/>
      <c r="D59" s="358"/>
    </row>
    <row r="60" spans="1:4" ht="12.75" customHeight="1" x14ac:dyDescent="0.2">
      <c r="A60" s="965" t="s">
        <v>443</v>
      </c>
      <c r="B60" s="965"/>
      <c r="C60" s="965"/>
      <c r="D60" s="965"/>
    </row>
    <row r="61" spans="1:4" ht="12.75" customHeight="1" x14ac:dyDescent="0.2">
      <c r="A61" s="966" t="s">
        <v>345</v>
      </c>
      <c r="B61" s="966"/>
      <c r="C61" s="966"/>
      <c r="D61" s="966"/>
    </row>
    <row r="62" spans="1:4" x14ac:dyDescent="0.2">
      <c r="A62" s="419"/>
      <c r="B62" s="359"/>
      <c r="C62" s="359"/>
      <c r="D62" s="359"/>
    </row>
    <row r="63" spans="1:4" x14ac:dyDescent="0.2">
      <c r="A63" s="962" t="s">
        <v>445</v>
      </c>
      <c r="B63" s="363">
        <v>2020</v>
      </c>
      <c r="C63" s="964">
        <v>2021</v>
      </c>
      <c r="D63" s="964"/>
    </row>
    <row r="64" spans="1:4" x14ac:dyDescent="0.2">
      <c r="A64" s="962"/>
      <c r="B64" s="364" t="s">
        <v>346</v>
      </c>
      <c r="C64" s="364" t="s">
        <v>347</v>
      </c>
      <c r="D64" s="364" t="s">
        <v>346</v>
      </c>
    </row>
    <row r="65" spans="1:4" x14ac:dyDescent="0.2">
      <c r="A65" s="365"/>
      <c r="B65" s="367"/>
      <c r="C65" s="367"/>
      <c r="D65" s="368"/>
    </row>
    <row r="66" spans="1:4" x14ac:dyDescent="0.2">
      <c r="A66" s="417" t="s">
        <v>479</v>
      </c>
      <c r="B66" s="369">
        <v>819003868.83000004</v>
      </c>
      <c r="C66" s="369">
        <v>524189568.30000001</v>
      </c>
      <c r="D66" s="370">
        <v>997054336.82000005</v>
      </c>
    </row>
    <row r="67" spans="1:4" x14ac:dyDescent="0.2">
      <c r="A67" s="420"/>
      <c r="B67" s="374"/>
      <c r="C67" s="374"/>
      <c r="D67" s="375"/>
    </row>
    <row r="68" spans="1:4" x14ac:dyDescent="0.2">
      <c r="A68" s="421" t="s">
        <v>480</v>
      </c>
      <c r="B68" s="374">
        <v>715022942.83000004</v>
      </c>
      <c r="C68" s="374">
        <v>418696586</v>
      </c>
      <c r="D68" s="375">
        <v>890101319.13</v>
      </c>
    </row>
    <row r="69" spans="1:4" ht="22.5" x14ac:dyDescent="0.2">
      <c r="A69" s="422" t="s">
        <v>481</v>
      </c>
      <c r="B69" s="374">
        <v>103980926</v>
      </c>
      <c r="C69" s="374">
        <v>105492982.3</v>
      </c>
      <c r="D69" s="375">
        <v>106953017.69</v>
      </c>
    </row>
    <row r="70" spans="1:4" x14ac:dyDescent="0.2">
      <c r="A70" s="387"/>
      <c r="B70" s="423"/>
      <c r="C70" s="388"/>
      <c r="D70" s="389"/>
    </row>
    <row r="71" spans="1:4" ht="12.75" customHeight="1" x14ac:dyDescent="0.2">
      <c r="A71" s="390"/>
      <c r="B71" s="358"/>
      <c r="C71" s="358"/>
      <c r="D71" s="358"/>
    </row>
    <row r="72" spans="1:4" ht="12.75" customHeight="1" x14ac:dyDescent="0.2">
      <c r="A72" s="390"/>
      <c r="B72" s="358"/>
      <c r="C72" s="358"/>
      <c r="D72" s="358"/>
    </row>
    <row r="73" spans="1:4" ht="12.75" customHeight="1" x14ac:dyDescent="0.2">
      <c r="A73" s="965" t="s">
        <v>443</v>
      </c>
      <c r="B73" s="965"/>
      <c r="C73" s="965"/>
      <c r="D73" s="965"/>
    </row>
    <row r="74" spans="1:4" ht="12.75" customHeight="1" x14ac:dyDescent="0.2">
      <c r="A74" s="966" t="s">
        <v>345</v>
      </c>
      <c r="B74" s="966"/>
      <c r="C74" s="966"/>
      <c r="D74" s="966"/>
    </row>
    <row r="75" spans="1:4" x14ac:dyDescent="0.2">
      <c r="A75" s="419"/>
      <c r="B75" s="359"/>
      <c r="C75" s="359"/>
      <c r="D75" s="359"/>
    </row>
    <row r="76" spans="1:4" x14ac:dyDescent="0.2">
      <c r="A76" s="962" t="s">
        <v>446</v>
      </c>
      <c r="B76" s="363">
        <v>2020</v>
      </c>
      <c r="C76" s="964">
        <v>2021</v>
      </c>
      <c r="D76" s="964"/>
    </row>
    <row r="77" spans="1:4" x14ac:dyDescent="0.2">
      <c r="A77" s="963"/>
      <c r="B77" s="364" t="s">
        <v>346</v>
      </c>
      <c r="C77" s="364" t="s">
        <v>347</v>
      </c>
      <c r="D77" s="364" t="s">
        <v>346</v>
      </c>
    </row>
    <row r="78" spans="1:4" ht="12.75" x14ac:dyDescent="0.2">
      <c r="A78" s="424"/>
      <c r="B78" s="367"/>
      <c r="C78" s="367"/>
      <c r="D78" s="368"/>
    </row>
    <row r="79" spans="1:4" x14ac:dyDescent="0.2">
      <c r="A79" s="417" t="s">
        <v>479</v>
      </c>
      <c r="B79" s="369">
        <v>965050938.04999995</v>
      </c>
      <c r="C79" s="369">
        <v>965052105.53999996</v>
      </c>
      <c r="D79" s="370">
        <v>1047043784.63</v>
      </c>
    </row>
    <row r="80" spans="1:4" x14ac:dyDescent="0.2">
      <c r="A80" s="420"/>
      <c r="B80" s="374"/>
      <c r="C80" s="374"/>
      <c r="D80" s="375"/>
    </row>
    <row r="81" spans="1:4" x14ac:dyDescent="0.2">
      <c r="A81" s="421" t="s">
        <v>482</v>
      </c>
      <c r="B81" s="374">
        <v>223729845.00999999</v>
      </c>
      <c r="C81" s="374">
        <v>223730712.53</v>
      </c>
      <c r="D81" s="375">
        <v>223727904.13999999</v>
      </c>
    </row>
    <row r="82" spans="1:4" x14ac:dyDescent="0.2">
      <c r="A82" s="421" t="s">
        <v>483</v>
      </c>
      <c r="B82" s="374">
        <v>741321093.03999996</v>
      </c>
      <c r="C82" s="374">
        <v>741321393.00999999</v>
      </c>
      <c r="D82" s="375">
        <v>823315880.49000001</v>
      </c>
    </row>
    <row r="83" spans="1:4" x14ac:dyDescent="0.2">
      <c r="A83" s="387"/>
      <c r="B83" s="423"/>
      <c r="C83" s="388"/>
      <c r="D83" s="389"/>
    </row>
    <row r="84" spans="1:4" ht="12.75" customHeight="1" x14ac:dyDescent="0.2">
      <c r="A84" s="390"/>
      <c r="B84" s="358"/>
      <c r="C84" s="358"/>
      <c r="D84" s="358"/>
    </row>
    <row r="85" spans="1:4" ht="12.75" customHeight="1" x14ac:dyDescent="0.2">
      <c r="A85" s="390"/>
      <c r="B85" s="358"/>
      <c r="C85" s="358"/>
      <c r="D85" s="358"/>
    </row>
    <row r="86" spans="1:4" ht="12.75" customHeight="1" x14ac:dyDescent="0.2">
      <c r="A86" s="965" t="s">
        <v>443</v>
      </c>
      <c r="B86" s="965"/>
      <c r="C86" s="965"/>
      <c r="D86" s="965"/>
    </row>
    <row r="87" spans="1:4" ht="12.75" customHeight="1" x14ac:dyDescent="0.2">
      <c r="A87" s="966" t="s">
        <v>345</v>
      </c>
      <c r="B87" s="966"/>
      <c r="C87" s="966"/>
      <c r="D87" s="966"/>
    </row>
    <row r="88" spans="1:4" x14ac:dyDescent="0.2">
      <c r="A88" s="419"/>
      <c r="B88" s="359"/>
      <c r="C88" s="359"/>
      <c r="D88" s="359"/>
    </row>
    <row r="89" spans="1:4" x14ac:dyDescent="0.2">
      <c r="A89" s="962" t="s">
        <v>447</v>
      </c>
      <c r="B89" s="363">
        <v>2020</v>
      </c>
      <c r="C89" s="964">
        <v>2021</v>
      </c>
      <c r="D89" s="964"/>
    </row>
    <row r="90" spans="1:4" x14ac:dyDescent="0.2">
      <c r="A90" s="963"/>
      <c r="B90" s="364" t="s">
        <v>346</v>
      </c>
      <c r="C90" s="364" t="s">
        <v>347</v>
      </c>
      <c r="D90" s="364" t="s">
        <v>346</v>
      </c>
    </row>
    <row r="91" spans="1:4" ht="12.75" x14ac:dyDescent="0.2">
      <c r="A91" s="424"/>
      <c r="B91" s="367"/>
      <c r="C91" s="367"/>
      <c r="D91" s="368"/>
    </row>
    <row r="92" spans="1:4" x14ac:dyDescent="0.2">
      <c r="A92" s="417" t="s">
        <v>479</v>
      </c>
      <c r="B92" s="369">
        <v>2435117796.7600002</v>
      </c>
      <c r="C92" s="369">
        <v>2298369298.7199998</v>
      </c>
      <c r="D92" s="370">
        <v>2908508844.6399999</v>
      </c>
    </row>
    <row r="93" spans="1:4" x14ac:dyDescent="0.2">
      <c r="A93" s="420"/>
      <c r="B93" s="374"/>
      <c r="C93" s="374"/>
      <c r="D93" s="375"/>
    </row>
    <row r="94" spans="1:4" ht="22.5" x14ac:dyDescent="0.2">
      <c r="A94" s="422" t="s">
        <v>484</v>
      </c>
      <c r="B94" s="374">
        <v>40097890.950000003</v>
      </c>
      <c r="C94" s="374">
        <v>40604284</v>
      </c>
      <c r="D94" s="375">
        <v>40029246.100000001</v>
      </c>
    </row>
    <row r="95" spans="1:4" ht="22.5" x14ac:dyDescent="0.2">
      <c r="A95" s="422" t="s">
        <v>485</v>
      </c>
      <c r="B95" s="374">
        <v>226286340.40000001</v>
      </c>
      <c r="C95" s="374">
        <v>281003494.31</v>
      </c>
      <c r="D95" s="375">
        <v>650487406.25</v>
      </c>
    </row>
    <row r="96" spans="1:4" x14ac:dyDescent="0.2">
      <c r="A96" s="422" t="s">
        <v>486</v>
      </c>
      <c r="B96" s="374">
        <v>1231786777.1099999</v>
      </c>
      <c r="C96" s="374">
        <v>1127880756</v>
      </c>
      <c r="D96" s="375">
        <v>1260591425.55</v>
      </c>
    </row>
    <row r="97" spans="1:4" x14ac:dyDescent="0.2">
      <c r="A97" s="422" t="s">
        <v>487</v>
      </c>
      <c r="B97" s="374">
        <v>11964131.439999999</v>
      </c>
      <c r="C97" s="374">
        <v>12073176</v>
      </c>
      <c r="D97" s="375">
        <v>12024475.210000001</v>
      </c>
    </row>
    <row r="98" spans="1:4" ht="45" x14ac:dyDescent="0.2">
      <c r="A98" s="422" t="s">
        <v>488</v>
      </c>
      <c r="B98" s="374">
        <v>28211836.859999999</v>
      </c>
      <c r="C98" s="374">
        <v>28212990</v>
      </c>
      <c r="D98" s="375">
        <v>29271970.670000002</v>
      </c>
    </row>
    <row r="99" spans="1:4" x14ac:dyDescent="0.2">
      <c r="A99" s="422" t="s">
        <v>489</v>
      </c>
      <c r="B99" s="374">
        <v>801123364.75</v>
      </c>
      <c r="C99" s="374">
        <v>723558887.11000001</v>
      </c>
      <c r="D99" s="375">
        <v>796521318.89999998</v>
      </c>
    </row>
    <row r="100" spans="1:4" x14ac:dyDescent="0.2">
      <c r="A100" s="422" t="s">
        <v>490</v>
      </c>
      <c r="B100" s="374">
        <v>49928235.140000001</v>
      </c>
      <c r="C100" s="374">
        <v>40370175.299999997</v>
      </c>
      <c r="D100" s="375">
        <v>56893988.369999997</v>
      </c>
    </row>
    <row r="101" spans="1:4" ht="22.5" x14ac:dyDescent="0.2">
      <c r="A101" s="422" t="s">
        <v>491</v>
      </c>
      <c r="B101" s="374">
        <v>45719220.109999999</v>
      </c>
      <c r="C101" s="374">
        <v>44665536</v>
      </c>
      <c r="D101" s="375">
        <v>55689013.590000004</v>
      </c>
    </row>
    <row r="102" spans="1:4" x14ac:dyDescent="0.2">
      <c r="A102" s="422" t="s">
        <v>492</v>
      </c>
      <c r="B102" s="381">
        <v>0</v>
      </c>
      <c r="C102" s="374">
        <v>0</v>
      </c>
      <c r="D102" s="375">
        <v>7000000</v>
      </c>
    </row>
    <row r="103" spans="1:4" x14ac:dyDescent="0.2">
      <c r="A103" s="387"/>
      <c r="B103" s="388"/>
      <c r="C103" s="388"/>
      <c r="D103" s="389"/>
    </row>
    <row r="104" spans="1:4" ht="12.75" customHeight="1" x14ac:dyDescent="0.2">
      <c r="A104" s="390"/>
      <c r="B104" s="358"/>
      <c r="C104" s="358"/>
      <c r="D104" s="358"/>
    </row>
    <row r="105" spans="1:4" ht="12.75" customHeight="1" x14ac:dyDescent="0.2">
      <c r="A105" s="390"/>
      <c r="B105" s="358"/>
      <c r="C105" s="358"/>
      <c r="D105" s="358"/>
    </row>
    <row r="106" spans="1:4" ht="12.75" customHeight="1" x14ac:dyDescent="0.2">
      <c r="A106" s="965" t="s">
        <v>443</v>
      </c>
      <c r="B106" s="965"/>
      <c r="C106" s="965"/>
      <c r="D106" s="965"/>
    </row>
    <row r="107" spans="1:4" ht="12.75" customHeight="1" x14ac:dyDescent="0.2">
      <c r="A107" s="966" t="s">
        <v>345</v>
      </c>
      <c r="B107" s="966"/>
      <c r="C107" s="966"/>
      <c r="D107" s="966"/>
    </row>
    <row r="108" spans="1:4" x14ac:dyDescent="0.2">
      <c r="A108" s="419"/>
      <c r="B108" s="359"/>
      <c r="C108" s="359"/>
      <c r="D108" s="359"/>
    </row>
    <row r="109" spans="1:4" x14ac:dyDescent="0.2">
      <c r="A109" s="962" t="s">
        <v>448</v>
      </c>
      <c r="B109" s="363">
        <v>2020</v>
      </c>
      <c r="C109" s="964">
        <v>2021</v>
      </c>
      <c r="D109" s="964"/>
    </row>
    <row r="110" spans="1:4" x14ac:dyDescent="0.2">
      <c r="A110" s="963"/>
      <c r="B110" s="364" t="s">
        <v>346</v>
      </c>
      <c r="C110" s="364" t="s">
        <v>347</v>
      </c>
      <c r="D110" s="364" t="s">
        <v>346</v>
      </c>
    </row>
    <row r="111" spans="1:4" ht="12.75" x14ac:dyDescent="0.2">
      <c r="A111" s="424"/>
      <c r="B111" s="367"/>
      <c r="C111" s="367"/>
      <c r="D111" s="368"/>
    </row>
    <row r="112" spans="1:4" x14ac:dyDescent="0.2">
      <c r="A112" s="417" t="s">
        <v>479</v>
      </c>
      <c r="B112" s="369">
        <v>43156595725.480003</v>
      </c>
      <c r="C112" s="369">
        <v>37554173096.360001</v>
      </c>
      <c r="D112" s="370">
        <v>45724051831.110001</v>
      </c>
    </row>
    <row r="113" spans="1:4" x14ac:dyDescent="0.2">
      <c r="A113" s="420"/>
      <c r="B113" s="374"/>
      <c r="C113" s="374"/>
      <c r="D113" s="375"/>
    </row>
    <row r="114" spans="1:4" x14ac:dyDescent="0.2">
      <c r="A114" s="418" t="s">
        <v>493</v>
      </c>
      <c r="B114" s="374">
        <v>934220402.5</v>
      </c>
      <c r="C114" s="374">
        <v>216181986.87</v>
      </c>
      <c r="D114" s="375">
        <v>655510809.32000005</v>
      </c>
    </row>
    <row r="115" spans="1:4" x14ac:dyDescent="0.2">
      <c r="A115" s="418" t="s">
        <v>494</v>
      </c>
      <c r="B115" s="374">
        <v>36244423.479999997</v>
      </c>
      <c r="C115" s="374">
        <v>28119479.719999999</v>
      </c>
      <c r="D115" s="375">
        <v>37663820.140000001</v>
      </c>
    </row>
    <row r="116" spans="1:4" x14ac:dyDescent="0.2">
      <c r="A116" s="418" t="s">
        <v>495</v>
      </c>
      <c r="B116" s="374">
        <v>7084760.7000000002</v>
      </c>
      <c r="C116" s="374">
        <v>5925713.5899999999</v>
      </c>
      <c r="D116" s="375">
        <v>8181502.1299999999</v>
      </c>
    </row>
    <row r="117" spans="1:4" x14ac:dyDescent="0.2">
      <c r="A117" s="418" t="s">
        <v>496</v>
      </c>
      <c r="B117" s="374">
        <v>1177010707.1300001</v>
      </c>
      <c r="C117" s="374">
        <v>1077607172</v>
      </c>
      <c r="D117" s="375">
        <v>1157268494.04</v>
      </c>
    </row>
    <row r="118" spans="1:4" ht="22.5" x14ac:dyDescent="0.2">
      <c r="A118" s="418" t="s">
        <v>497</v>
      </c>
      <c r="B118" s="374">
        <v>821476807.13</v>
      </c>
      <c r="C118" s="374">
        <v>761402484</v>
      </c>
      <c r="D118" s="375">
        <v>820561979.97000003</v>
      </c>
    </row>
    <row r="119" spans="1:4" ht="22.5" x14ac:dyDescent="0.2">
      <c r="A119" s="418" t="s">
        <v>498</v>
      </c>
      <c r="B119" s="374">
        <v>231791111.37</v>
      </c>
      <c r="C119" s="374">
        <v>217281157</v>
      </c>
      <c r="D119" s="375">
        <v>232674769.87</v>
      </c>
    </row>
    <row r="120" spans="1:4" x14ac:dyDescent="0.2">
      <c r="A120" s="418" t="s">
        <v>499</v>
      </c>
      <c r="B120" s="374">
        <v>5387736.8899999997</v>
      </c>
      <c r="C120" s="374">
        <v>0</v>
      </c>
      <c r="D120" s="375">
        <v>0</v>
      </c>
    </row>
    <row r="121" spans="1:4" x14ac:dyDescent="0.2">
      <c r="A121" s="418" t="s">
        <v>500</v>
      </c>
      <c r="B121" s="374">
        <v>468357014.10000002</v>
      </c>
      <c r="C121" s="374">
        <v>86611575.719999999</v>
      </c>
      <c r="D121" s="375">
        <v>480507328.81</v>
      </c>
    </row>
    <row r="122" spans="1:4" x14ac:dyDescent="0.2">
      <c r="A122" s="418" t="s">
        <v>501</v>
      </c>
      <c r="B122" s="374">
        <v>663829355.13</v>
      </c>
      <c r="C122" s="374">
        <v>249129774.09999999</v>
      </c>
      <c r="D122" s="375">
        <v>545321819.76999998</v>
      </c>
    </row>
    <row r="123" spans="1:4" x14ac:dyDescent="0.2">
      <c r="A123" s="418" t="s">
        <v>502</v>
      </c>
      <c r="B123" s="374">
        <v>123628818.3</v>
      </c>
      <c r="C123" s="374">
        <v>8973480.2899999991</v>
      </c>
      <c r="D123" s="375">
        <v>28325786.43</v>
      </c>
    </row>
    <row r="124" spans="1:4" ht="22.5" x14ac:dyDescent="0.2">
      <c r="A124" s="418" t="s">
        <v>503</v>
      </c>
      <c r="B124" s="374">
        <v>1533812.41</v>
      </c>
      <c r="C124" s="374">
        <v>1851011.52</v>
      </c>
      <c r="D124" s="375">
        <v>1815156.02</v>
      </c>
    </row>
    <row r="125" spans="1:4" ht="33.75" x14ac:dyDescent="0.2">
      <c r="A125" s="418" t="s">
        <v>504</v>
      </c>
      <c r="B125" s="374">
        <v>959449.46</v>
      </c>
      <c r="C125" s="374">
        <v>1160501.76</v>
      </c>
      <c r="D125" s="375">
        <v>704954.6</v>
      </c>
    </row>
    <row r="126" spans="1:4" ht="22.5" x14ac:dyDescent="0.2">
      <c r="A126" s="418" t="s">
        <v>505</v>
      </c>
      <c r="B126" s="374">
        <v>5272836.4800000004</v>
      </c>
      <c r="C126" s="374">
        <v>4591832.04</v>
      </c>
      <c r="D126" s="375">
        <v>4813893.33</v>
      </c>
    </row>
    <row r="127" spans="1:4" ht="22.5" x14ac:dyDescent="0.2">
      <c r="A127" s="418" t="s">
        <v>506</v>
      </c>
      <c r="B127" s="374">
        <v>18923426.760000002</v>
      </c>
      <c r="C127" s="374">
        <v>9897296.1799999997</v>
      </c>
      <c r="D127" s="375">
        <v>16948574.989999998</v>
      </c>
    </row>
    <row r="128" spans="1:4" ht="22.5" x14ac:dyDescent="0.2">
      <c r="A128" s="418" t="s">
        <v>507</v>
      </c>
      <c r="B128" s="374">
        <v>9018351.4800000004</v>
      </c>
      <c r="C128" s="374">
        <v>3814778.6</v>
      </c>
      <c r="D128" s="375">
        <v>9737308.5500000007</v>
      </c>
    </row>
    <row r="129" spans="1:4" ht="22.5" x14ac:dyDescent="0.2">
      <c r="A129" s="418" t="s">
        <v>508</v>
      </c>
      <c r="B129" s="374">
        <v>120028652.84999999</v>
      </c>
      <c r="C129" s="374">
        <v>14412179.1</v>
      </c>
      <c r="D129" s="375">
        <v>117383194.72</v>
      </c>
    </row>
    <row r="130" spans="1:4" x14ac:dyDescent="0.2">
      <c r="A130" s="418" t="s">
        <v>509</v>
      </c>
      <c r="B130" s="374">
        <v>64600074.649999999</v>
      </c>
      <c r="C130" s="374">
        <v>57859970.340000004</v>
      </c>
      <c r="D130" s="375">
        <v>65743621.100000001</v>
      </c>
    </row>
    <row r="131" spans="1:4" x14ac:dyDescent="0.2">
      <c r="A131" s="418" t="s">
        <v>510</v>
      </c>
      <c r="B131" s="374">
        <v>5005712.49</v>
      </c>
      <c r="C131" s="374">
        <v>4370708.41</v>
      </c>
      <c r="D131" s="375">
        <v>4752412.46</v>
      </c>
    </row>
    <row r="132" spans="1:4" x14ac:dyDescent="0.2">
      <c r="A132" s="418" t="s">
        <v>511</v>
      </c>
      <c r="B132" s="374">
        <v>99059965.620000005</v>
      </c>
      <c r="C132" s="374">
        <v>47668792.399999999</v>
      </c>
      <c r="D132" s="375">
        <v>52720580.920000002</v>
      </c>
    </row>
    <row r="133" spans="1:4" ht="22.5" x14ac:dyDescent="0.2">
      <c r="A133" s="418" t="s">
        <v>512</v>
      </c>
      <c r="B133" s="374">
        <v>74180311.390000001</v>
      </c>
      <c r="C133" s="374">
        <v>84917933</v>
      </c>
      <c r="D133" s="375">
        <v>93818607.859999999</v>
      </c>
    </row>
    <row r="134" spans="1:4" ht="22.5" x14ac:dyDescent="0.2">
      <c r="A134" s="418" t="s">
        <v>513</v>
      </c>
      <c r="B134" s="374">
        <v>366920642.31999999</v>
      </c>
      <c r="C134" s="374">
        <v>363236672.06999999</v>
      </c>
      <c r="D134" s="375">
        <v>478606418.30000001</v>
      </c>
    </row>
    <row r="135" spans="1:4" x14ac:dyDescent="0.2">
      <c r="A135" s="418" t="s">
        <v>514</v>
      </c>
      <c r="B135" s="374">
        <v>28231796.609999999</v>
      </c>
      <c r="C135" s="374">
        <v>22377517.41</v>
      </c>
      <c r="D135" s="375">
        <v>30027549.260000002</v>
      </c>
    </row>
    <row r="136" spans="1:4" ht="22.5" x14ac:dyDescent="0.2">
      <c r="A136" s="418" t="s">
        <v>515</v>
      </c>
      <c r="B136" s="374">
        <v>64710509.740000002</v>
      </c>
      <c r="C136" s="374">
        <v>6841467.0199999996</v>
      </c>
      <c r="D136" s="375">
        <v>88044065.719999999</v>
      </c>
    </row>
    <row r="137" spans="1:4" x14ac:dyDescent="0.2">
      <c r="A137" s="418" t="s">
        <v>516</v>
      </c>
      <c r="B137" s="374">
        <v>258075528.99000001</v>
      </c>
      <c r="C137" s="374">
        <v>164211566</v>
      </c>
      <c r="D137" s="375">
        <v>241445294.16999999</v>
      </c>
    </row>
    <row r="138" spans="1:4" x14ac:dyDescent="0.2">
      <c r="A138" s="418" t="s">
        <v>517</v>
      </c>
      <c r="B138" s="374">
        <v>26402393932.580002</v>
      </c>
      <c r="C138" s="374">
        <v>24691912509</v>
      </c>
      <c r="D138" s="375">
        <v>26732651912.860001</v>
      </c>
    </row>
    <row r="139" spans="1:4" ht="22.5" x14ac:dyDescent="0.2">
      <c r="A139" s="418" t="s">
        <v>518</v>
      </c>
      <c r="B139" s="374">
        <v>244848772.78</v>
      </c>
      <c r="C139" s="374">
        <v>30165077.699999999</v>
      </c>
      <c r="D139" s="375">
        <v>291469818.43000001</v>
      </c>
    </row>
    <row r="140" spans="1:4" x14ac:dyDescent="0.2">
      <c r="A140" s="418" t="s">
        <v>519</v>
      </c>
      <c r="B140" s="374">
        <v>27379891.100000001</v>
      </c>
      <c r="C140" s="374">
        <v>24580099.620000001</v>
      </c>
      <c r="D140" s="375">
        <v>27789477.420000002</v>
      </c>
    </row>
    <row r="141" spans="1:4" x14ac:dyDescent="0.2">
      <c r="A141" s="418" t="s">
        <v>520</v>
      </c>
      <c r="B141" s="374">
        <v>14850043.050000001</v>
      </c>
      <c r="C141" s="374">
        <v>11323158.25</v>
      </c>
      <c r="D141" s="375">
        <v>14185656.960000001</v>
      </c>
    </row>
    <row r="142" spans="1:4" ht="22.5" x14ac:dyDescent="0.2">
      <c r="A142" s="418" t="s">
        <v>521</v>
      </c>
      <c r="B142" s="374">
        <v>30440100.949999999</v>
      </c>
      <c r="C142" s="374">
        <v>29921562</v>
      </c>
      <c r="D142" s="375">
        <v>25103995.379999999</v>
      </c>
    </row>
    <row r="143" spans="1:4" x14ac:dyDescent="0.2">
      <c r="A143" s="418" t="s">
        <v>522</v>
      </c>
      <c r="B143" s="374">
        <v>18663808.890000001</v>
      </c>
      <c r="C143" s="374">
        <v>30220092</v>
      </c>
      <c r="D143" s="375">
        <v>30873566.219999999</v>
      </c>
    </row>
    <row r="144" spans="1:4" x14ac:dyDescent="0.2">
      <c r="A144" s="418" t="s">
        <v>523</v>
      </c>
      <c r="B144" s="374">
        <v>65452403.950000003</v>
      </c>
      <c r="C144" s="374">
        <v>29336393</v>
      </c>
      <c r="D144" s="375">
        <v>42499143.950000003</v>
      </c>
    </row>
    <row r="145" spans="1:4" ht="22.5" x14ac:dyDescent="0.2">
      <c r="A145" s="418" t="s">
        <v>524</v>
      </c>
      <c r="B145" s="374">
        <v>693813339.25</v>
      </c>
      <c r="C145" s="374">
        <v>246325077.47</v>
      </c>
      <c r="D145" s="375">
        <v>431822901.82999998</v>
      </c>
    </row>
    <row r="146" spans="1:4" x14ac:dyDescent="0.2">
      <c r="A146" s="418" t="s">
        <v>525</v>
      </c>
      <c r="B146" s="374">
        <v>6707164931.8500004</v>
      </c>
      <c r="C146" s="374">
        <v>7716613487</v>
      </c>
      <c r="D146" s="375">
        <v>10196403217.780001</v>
      </c>
    </row>
    <row r="147" spans="1:4" ht="22.5" x14ac:dyDescent="0.2">
      <c r="A147" s="418" t="s">
        <v>526</v>
      </c>
      <c r="B147" s="374">
        <v>1479331436.6800001</v>
      </c>
      <c r="C147" s="374">
        <v>298783822.07999998</v>
      </c>
      <c r="D147" s="375">
        <v>1201136628.8399999</v>
      </c>
    </row>
    <row r="148" spans="1:4" x14ac:dyDescent="0.2">
      <c r="A148" s="418" t="s">
        <v>527</v>
      </c>
      <c r="B148" s="374">
        <v>25146663.640000001</v>
      </c>
      <c r="C148" s="374">
        <v>15878580</v>
      </c>
      <c r="D148" s="375">
        <v>16448854.039999999</v>
      </c>
    </row>
    <row r="149" spans="1:4" x14ac:dyDescent="0.2">
      <c r="A149" s="418" t="s">
        <v>528</v>
      </c>
      <c r="B149" s="374">
        <v>48366963.880000003</v>
      </c>
      <c r="C149" s="374">
        <v>25809476</v>
      </c>
      <c r="D149" s="375">
        <v>48389636.710000001</v>
      </c>
    </row>
    <row r="150" spans="1:4" x14ac:dyDescent="0.2">
      <c r="A150" s="418" t="s">
        <v>529</v>
      </c>
      <c r="B150" s="374">
        <v>16839716.379999999</v>
      </c>
      <c r="C150" s="374">
        <v>14336534</v>
      </c>
      <c r="D150" s="375">
        <v>17850738.920000002</v>
      </c>
    </row>
    <row r="151" spans="1:4" x14ac:dyDescent="0.2">
      <c r="A151" s="418" t="s">
        <v>530</v>
      </c>
      <c r="B151" s="374">
        <v>49570238.850000001</v>
      </c>
      <c r="C151" s="374">
        <v>30306970</v>
      </c>
      <c r="D151" s="375">
        <v>49314546.719999999</v>
      </c>
    </row>
    <row r="152" spans="1:4" x14ac:dyDescent="0.2">
      <c r="A152" s="418" t="s">
        <v>531</v>
      </c>
      <c r="B152" s="374">
        <v>136266379.59999999</v>
      </c>
      <c r="C152" s="374">
        <v>72351681</v>
      </c>
      <c r="D152" s="375">
        <v>138203425.91999999</v>
      </c>
    </row>
    <row r="153" spans="1:4" x14ac:dyDescent="0.2">
      <c r="A153" s="418" t="s">
        <v>532</v>
      </c>
      <c r="B153" s="374">
        <v>134549207.69999999</v>
      </c>
      <c r="C153" s="374">
        <v>81474987</v>
      </c>
      <c r="D153" s="375">
        <v>121107102.09</v>
      </c>
    </row>
    <row r="154" spans="1:4" x14ac:dyDescent="0.2">
      <c r="A154" s="418" t="s">
        <v>533</v>
      </c>
      <c r="B154" s="374">
        <v>229941506.75</v>
      </c>
      <c r="C154" s="374">
        <v>184060042</v>
      </c>
      <c r="D154" s="375">
        <v>244777558.94999999</v>
      </c>
    </row>
    <row r="155" spans="1:4" x14ac:dyDescent="0.2">
      <c r="A155" s="418" t="s">
        <v>534</v>
      </c>
      <c r="B155" s="374">
        <v>147655068.78</v>
      </c>
      <c r="C155" s="374">
        <v>86607566</v>
      </c>
      <c r="D155" s="375">
        <v>161675802.02000001</v>
      </c>
    </row>
    <row r="156" spans="1:4" x14ac:dyDescent="0.2">
      <c r="A156" s="418" t="s">
        <v>535</v>
      </c>
      <c r="B156" s="374">
        <v>191556397.44999999</v>
      </c>
      <c r="C156" s="374">
        <v>159921438</v>
      </c>
      <c r="D156" s="375">
        <v>210164664.91</v>
      </c>
    </row>
    <row r="157" spans="1:4" ht="22.5" x14ac:dyDescent="0.2">
      <c r="A157" s="418" t="s">
        <v>536</v>
      </c>
      <c r="B157" s="374">
        <v>14641766.84</v>
      </c>
      <c r="C157" s="374">
        <v>13337836</v>
      </c>
      <c r="D157" s="375">
        <v>19182206.109999999</v>
      </c>
    </row>
    <row r="158" spans="1:4" ht="22.5" x14ac:dyDescent="0.2">
      <c r="A158" s="418" t="s">
        <v>537</v>
      </c>
      <c r="B158" s="374">
        <v>46387210.140000001</v>
      </c>
      <c r="C158" s="374">
        <v>41223512</v>
      </c>
      <c r="D158" s="375">
        <v>54929350.469999999</v>
      </c>
    </row>
    <row r="159" spans="1:4" ht="22.5" x14ac:dyDescent="0.2">
      <c r="A159" s="418" t="s">
        <v>538</v>
      </c>
      <c r="B159" s="374">
        <v>430202295.69999999</v>
      </c>
      <c r="C159" s="374">
        <v>0</v>
      </c>
      <c r="D159" s="375">
        <v>0</v>
      </c>
    </row>
    <row r="160" spans="1:4" x14ac:dyDescent="0.2">
      <c r="A160" s="418" t="s">
        <v>539</v>
      </c>
      <c r="B160" s="374">
        <v>87490448.599999994</v>
      </c>
      <c r="C160" s="374">
        <v>62449119.939999998</v>
      </c>
      <c r="D160" s="375">
        <v>87212190.780000001</v>
      </c>
    </row>
    <row r="161" spans="1:4" ht="22.5" x14ac:dyDescent="0.2">
      <c r="A161" s="418" t="s">
        <v>540</v>
      </c>
      <c r="B161" s="374">
        <v>93263106.450000003</v>
      </c>
      <c r="C161" s="374">
        <v>12258692.74</v>
      </c>
      <c r="D161" s="375">
        <v>79904484.129999995</v>
      </c>
    </row>
    <row r="162" spans="1:4" ht="22.5" x14ac:dyDescent="0.2">
      <c r="A162" s="418" t="s">
        <v>541</v>
      </c>
      <c r="B162" s="374">
        <v>20474884.030000001</v>
      </c>
      <c r="C162" s="374">
        <v>16388217.470000001</v>
      </c>
      <c r="D162" s="375">
        <v>35392676.039999999</v>
      </c>
    </row>
    <row r="163" spans="1:4" ht="22.5" x14ac:dyDescent="0.2">
      <c r="A163" s="418" t="s">
        <v>542</v>
      </c>
      <c r="B163" s="374">
        <v>15375645.470000001</v>
      </c>
      <c r="C163" s="374">
        <v>17323113.149999999</v>
      </c>
      <c r="D163" s="375">
        <v>16088098.17</v>
      </c>
    </row>
    <row r="164" spans="1:4" ht="33.75" x14ac:dyDescent="0.2">
      <c r="A164" s="418" t="s">
        <v>543</v>
      </c>
      <c r="B164" s="374">
        <v>26530009.190000001</v>
      </c>
      <c r="C164" s="374">
        <v>1789063.98</v>
      </c>
      <c r="D164" s="375">
        <v>25595865.440000001</v>
      </c>
    </row>
    <row r="165" spans="1:4" x14ac:dyDescent="0.2">
      <c r="A165" s="418" t="s">
        <v>544</v>
      </c>
      <c r="B165" s="374">
        <v>29220393.359999999</v>
      </c>
      <c r="C165" s="374">
        <v>27394891</v>
      </c>
      <c r="D165" s="375">
        <v>26219023.41</v>
      </c>
    </row>
    <row r="166" spans="1:4" ht="22.5" x14ac:dyDescent="0.2">
      <c r="A166" s="418" t="s">
        <v>545</v>
      </c>
      <c r="B166" s="374">
        <v>64184170.619999997</v>
      </c>
      <c r="C166" s="374">
        <v>62055398.689999998</v>
      </c>
      <c r="D166" s="375">
        <v>68328958.670000002</v>
      </c>
    </row>
    <row r="167" spans="1:4" ht="22.5" x14ac:dyDescent="0.2">
      <c r="A167" s="418" t="s">
        <v>546</v>
      </c>
      <c r="B167" s="374">
        <v>13833743.09</v>
      </c>
      <c r="C167" s="374">
        <v>13510427.449999999</v>
      </c>
      <c r="D167" s="375">
        <v>13284984.890000001</v>
      </c>
    </row>
    <row r="168" spans="1:4" x14ac:dyDescent="0.2">
      <c r="A168" s="418" t="s">
        <v>547</v>
      </c>
      <c r="B168" s="374">
        <v>53274095.259999998</v>
      </c>
      <c r="C168" s="374">
        <v>59100353.869999997</v>
      </c>
      <c r="D168" s="375">
        <v>73968142.819999993</v>
      </c>
    </row>
    <row r="169" spans="1:4" x14ac:dyDescent="0.2">
      <c r="A169" s="418" t="s">
        <v>548</v>
      </c>
      <c r="B169" s="374">
        <v>3483540.51</v>
      </c>
      <c r="C169" s="374">
        <v>4425717.05</v>
      </c>
      <c r="D169" s="375">
        <v>3614693.61</v>
      </c>
    </row>
    <row r="170" spans="1:4" ht="22.5" x14ac:dyDescent="0.2">
      <c r="A170" s="418" t="s">
        <v>549</v>
      </c>
      <c r="B170" s="374">
        <v>4301084.13</v>
      </c>
      <c r="C170" s="374">
        <v>4543151.76</v>
      </c>
      <c r="D170" s="375">
        <v>6285597.5</v>
      </c>
    </row>
    <row r="171" spans="1:4" ht="22.5" x14ac:dyDescent="0.2">
      <c r="A171" s="418" t="s">
        <v>550</v>
      </c>
      <c r="B171" s="381">
        <v>0</v>
      </c>
      <c r="C171" s="374">
        <v>0</v>
      </c>
      <c r="D171" s="375">
        <v>6096869.5300000003</v>
      </c>
    </row>
    <row r="172" spans="1:4" ht="22.5" x14ac:dyDescent="0.2">
      <c r="A172" s="418" t="s">
        <v>551</v>
      </c>
      <c r="B172" s="374">
        <v>4150320</v>
      </c>
      <c r="C172" s="374">
        <v>0</v>
      </c>
      <c r="D172" s="375">
        <v>6513117.2599999998</v>
      </c>
    </row>
    <row r="173" spans="1:4" ht="22.5" x14ac:dyDescent="0.2">
      <c r="A173" s="418" t="s">
        <v>552</v>
      </c>
      <c r="B173" s="381">
        <v>0</v>
      </c>
      <c r="C173" s="374">
        <v>0</v>
      </c>
      <c r="D173" s="375">
        <v>19963970.16</v>
      </c>
    </row>
    <row r="174" spans="1:4" ht="22.5" x14ac:dyDescent="0.2">
      <c r="A174" s="418" t="s">
        <v>553</v>
      </c>
      <c r="B174" s="381">
        <v>0</v>
      </c>
      <c r="C174" s="374">
        <v>0</v>
      </c>
      <c r="D174" s="375">
        <v>5406964.5599999996</v>
      </c>
    </row>
    <row r="175" spans="1:4" ht="22.5" x14ac:dyDescent="0.2">
      <c r="A175" s="418" t="s">
        <v>554</v>
      </c>
      <c r="B175" s="381">
        <v>0</v>
      </c>
      <c r="C175" s="374">
        <v>0</v>
      </c>
      <c r="D175" s="375">
        <v>1618045.13</v>
      </c>
    </row>
    <row r="176" spans="1:4" x14ac:dyDescent="0.2">
      <c r="A176" s="387"/>
      <c r="B176" s="388"/>
      <c r="C176" s="388"/>
      <c r="D176" s="389"/>
    </row>
    <row r="177" spans="1:4" ht="12.75" customHeight="1" x14ac:dyDescent="0.2">
      <c r="A177" s="390"/>
      <c r="B177" s="358"/>
      <c r="C177" s="358"/>
      <c r="D177" s="358"/>
    </row>
    <row r="178" spans="1:4" ht="12.75" customHeight="1" x14ac:dyDescent="0.2">
      <c r="A178" s="390"/>
      <c r="B178" s="358"/>
      <c r="C178" s="358"/>
      <c r="D178" s="358"/>
    </row>
    <row r="179" spans="1:4" ht="12.75" customHeight="1" x14ac:dyDescent="0.2">
      <c r="A179" s="965" t="s">
        <v>443</v>
      </c>
      <c r="B179" s="965"/>
      <c r="C179" s="965"/>
      <c r="D179" s="965"/>
    </row>
    <row r="180" spans="1:4" ht="12.75" customHeight="1" x14ac:dyDescent="0.2">
      <c r="A180" s="966" t="s">
        <v>345</v>
      </c>
      <c r="B180" s="966"/>
      <c r="C180" s="966"/>
      <c r="D180" s="966"/>
    </row>
    <row r="181" spans="1:4" x14ac:dyDescent="0.2">
      <c r="A181" s="419"/>
      <c r="B181" s="359"/>
      <c r="C181" s="359"/>
      <c r="D181" s="359"/>
    </row>
    <row r="182" spans="1:4" x14ac:dyDescent="0.2">
      <c r="A182" s="962" t="s">
        <v>449</v>
      </c>
      <c r="B182" s="363">
        <v>2020</v>
      </c>
      <c r="C182" s="964">
        <v>2021</v>
      </c>
      <c r="D182" s="964"/>
    </row>
    <row r="183" spans="1:4" x14ac:dyDescent="0.2">
      <c r="A183" s="963"/>
      <c r="B183" s="364" t="s">
        <v>346</v>
      </c>
      <c r="C183" s="364" t="s">
        <v>347</v>
      </c>
      <c r="D183" s="364" t="s">
        <v>346</v>
      </c>
    </row>
    <row r="184" spans="1:4" ht="12.75" x14ac:dyDescent="0.2">
      <c r="A184" s="424"/>
      <c r="B184" s="367"/>
      <c r="C184" s="367"/>
      <c r="D184" s="368"/>
    </row>
    <row r="185" spans="1:4" x14ac:dyDescent="0.2">
      <c r="A185" s="417" t="s">
        <v>479</v>
      </c>
      <c r="B185" s="369">
        <v>33995316.619999997</v>
      </c>
      <c r="C185" s="369">
        <v>16484894.859999999</v>
      </c>
      <c r="D185" s="370">
        <v>24379744.91</v>
      </c>
    </row>
    <row r="186" spans="1:4" x14ac:dyDescent="0.2">
      <c r="A186" s="420"/>
      <c r="B186" s="374"/>
      <c r="C186" s="374"/>
      <c r="D186" s="375"/>
    </row>
    <row r="187" spans="1:4" ht="22.5" x14ac:dyDescent="0.2">
      <c r="A187" s="418" t="s">
        <v>555</v>
      </c>
      <c r="B187" s="374">
        <v>23189409.420000002</v>
      </c>
      <c r="C187" s="374">
        <v>7024815.5800000001</v>
      </c>
      <c r="D187" s="375">
        <v>8613903.1099999994</v>
      </c>
    </row>
    <row r="188" spans="1:4" x14ac:dyDescent="0.2">
      <c r="A188" s="418" t="s">
        <v>556</v>
      </c>
      <c r="B188" s="374">
        <v>6580158.4299999997</v>
      </c>
      <c r="C188" s="374">
        <v>5796156.46</v>
      </c>
      <c r="D188" s="375">
        <v>6863692.6399999997</v>
      </c>
    </row>
    <row r="189" spans="1:4" ht="22.5" x14ac:dyDescent="0.2">
      <c r="A189" s="418" t="s">
        <v>557</v>
      </c>
      <c r="B189" s="374">
        <v>4225748.7699999996</v>
      </c>
      <c r="C189" s="374">
        <v>3663922.82</v>
      </c>
      <c r="D189" s="375">
        <v>8902149.1600000001</v>
      </c>
    </row>
    <row r="190" spans="1:4" x14ac:dyDescent="0.2">
      <c r="A190" s="387"/>
      <c r="B190" s="423"/>
      <c r="C190" s="388"/>
      <c r="D190" s="389"/>
    </row>
    <row r="191" spans="1:4" ht="12.75" customHeight="1" x14ac:dyDescent="0.2">
      <c r="A191" s="390"/>
      <c r="B191" s="358"/>
      <c r="C191" s="358"/>
      <c r="D191" s="358"/>
    </row>
    <row r="192" spans="1:4" ht="12.75" customHeight="1" x14ac:dyDescent="0.2">
      <c r="A192" s="390"/>
      <c r="B192" s="358"/>
      <c r="C192" s="358"/>
      <c r="D192" s="358"/>
    </row>
    <row r="193" spans="1:4" ht="12.75" customHeight="1" x14ac:dyDescent="0.2">
      <c r="A193" s="965" t="s">
        <v>443</v>
      </c>
      <c r="B193" s="965"/>
      <c r="C193" s="965"/>
      <c r="D193" s="965"/>
    </row>
    <row r="194" spans="1:4" ht="12.75" customHeight="1" x14ac:dyDescent="0.2">
      <c r="A194" s="966" t="s">
        <v>345</v>
      </c>
      <c r="B194" s="966"/>
      <c r="C194" s="966"/>
      <c r="D194" s="966"/>
    </row>
    <row r="195" spans="1:4" x14ac:dyDescent="0.2">
      <c r="A195" s="419"/>
      <c r="B195" s="359"/>
      <c r="C195" s="359"/>
      <c r="D195" s="359"/>
    </row>
    <row r="196" spans="1:4" x14ac:dyDescent="0.2">
      <c r="A196" s="962" t="s">
        <v>450</v>
      </c>
      <c r="B196" s="363">
        <v>2020</v>
      </c>
      <c r="C196" s="964">
        <v>2021</v>
      </c>
      <c r="D196" s="964"/>
    </row>
    <row r="197" spans="1:4" x14ac:dyDescent="0.2">
      <c r="A197" s="963"/>
      <c r="B197" s="364" t="s">
        <v>346</v>
      </c>
      <c r="C197" s="364" t="s">
        <v>347</v>
      </c>
      <c r="D197" s="364" t="s">
        <v>346</v>
      </c>
    </row>
    <row r="198" spans="1:4" ht="12.75" x14ac:dyDescent="0.2">
      <c r="A198" s="424"/>
      <c r="B198" s="367"/>
      <c r="C198" s="367"/>
      <c r="D198" s="368"/>
    </row>
    <row r="199" spans="1:4" x14ac:dyDescent="0.2">
      <c r="A199" s="417" t="s">
        <v>479</v>
      </c>
      <c r="B199" s="369">
        <v>422148668.94</v>
      </c>
      <c r="C199" s="369">
        <v>165749361.88</v>
      </c>
      <c r="D199" s="370">
        <v>475185348.87</v>
      </c>
    </row>
    <row r="200" spans="1:4" x14ac:dyDescent="0.2">
      <c r="A200" s="420"/>
      <c r="B200" s="374"/>
      <c r="C200" s="374"/>
      <c r="D200" s="375"/>
    </row>
    <row r="201" spans="1:4" x14ac:dyDescent="0.2">
      <c r="A201" s="421" t="s">
        <v>558</v>
      </c>
      <c r="B201" s="374">
        <v>422148668.94</v>
      </c>
      <c r="C201" s="374">
        <v>165749361.88</v>
      </c>
      <c r="D201" s="375">
        <v>475185348.87</v>
      </c>
    </row>
    <row r="202" spans="1:4" x14ac:dyDescent="0.2">
      <c r="A202" s="387"/>
      <c r="B202" s="423"/>
      <c r="C202" s="388"/>
      <c r="D202" s="389"/>
    </row>
    <row r="203" spans="1:4" ht="12.75" customHeight="1" x14ac:dyDescent="0.2">
      <c r="A203" s="390"/>
      <c r="B203" s="358"/>
      <c r="C203" s="358"/>
      <c r="D203" s="358"/>
    </row>
    <row r="204" spans="1:4" ht="12.75" customHeight="1" x14ac:dyDescent="0.2">
      <c r="A204" s="390"/>
      <c r="B204" s="358"/>
      <c r="C204" s="358"/>
      <c r="D204" s="358"/>
    </row>
    <row r="205" spans="1:4" ht="12.75" customHeight="1" x14ac:dyDescent="0.2">
      <c r="A205" s="965" t="s">
        <v>443</v>
      </c>
      <c r="B205" s="965"/>
      <c r="C205" s="965"/>
      <c r="D205" s="965"/>
    </row>
    <row r="206" spans="1:4" ht="12.75" customHeight="1" x14ac:dyDescent="0.2">
      <c r="A206" s="966" t="s">
        <v>345</v>
      </c>
      <c r="B206" s="966"/>
      <c r="C206" s="966"/>
      <c r="D206" s="966"/>
    </row>
    <row r="207" spans="1:4" x14ac:dyDescent="0.2">
      <c r="A207" s="419"/>
      <c r="B207" s="359"/>
      <c r="C207" s="359"/>
      <c r="D207" s="359"/>
    </row>
    <row r="208" spans="1:4" x14ac:dyDescent="0.2">
      <c r="A208" s="962" t="s">
        <v>451</v>
      </c>
      <c r="B208" s="363">
        <v>2020</v>
      </c>
      <c r="C208" s="964">
        <v>2021</v>
      </c>
      <c r="D208" s="964"/>
    </row>
    <row r="209" spans="1:4" x14ac:dyDescent="0.2">
      <c r="A209" s="963"/>
      <c r="B209" s="364" t="s">
        <v>346</v>
      </c>
      <c r="C209" s="364" t="s">
        <v>347</v>
      </c>
      <c r="D209" s="364" t="s">
        <v>346</v>
      </c>
    </row>
    <row r="210" spans="1:4" ht="12.75" x14ac:dyDescent="0.2">
      <c r="A210" s="424"/>
      <c r="B210" s="367"/>
      <c r="C210" s="367"/>
      <c r="D210" s="368"/>
    </row>
    <row r="211" spans="1:4" x14ac:dyDescent="0.2">
      <c r="A211" s="417" t="s">
        <v>479</v>
      </c>
      <c r="B211" s="369">
        <v>17065653989.49</v>
      </c>
      <c r="C211" s="369">
        <v>15566948444</v>
      </c>
      <c r="D211" s="370">
        <v>16410539789.879999</v>
      </c>
    </row>
    <row r="212" spans="1:4" x14ac:dyDescent="0.2">
      <c r="A212" s="420"/>
      <c r="B212" s="374"/>
      <c r="C212" s="374"/>
      <c r="D212" s="375"/>
    </row>
    <row r="213" spans="1:4" x14ac:dyDescent="0.2">
      <c r="A213" s="418" t="s">
        <v>559</v>
      </c>
      <c r="B213" s="374">
        <v>16777765082.030001</v>
      </c>
      <c r="C213" s="374">
        <v>15566948444</v>
      </c>
      <c r="D213" s="375">
        <v>16214034068.75</v>
      </c>
    </row>
    <row r="214" spans="1:4" x14ac:dyDescent="0.2">
      <c r="A214" s="418" t="s">
        <v>560</v>
      </c>
      <c r="B214" s="374">
        <v>287888907.45999998</v>
      </c>
      <c r="C214" s="374">
        <v>0</v>
      </c>
      <c r="D214" s="375">
        <v>196505721.13</v>
      </c>
    </row>
    <row r="215" spans="1:4" x14ac:dyDescent="0.2">
      <c r="A215" s="387"/>
      <c r="B215" s="388"/>
      <c r="C215" s="388"/>
      <c r="D215" s="389"/>
    </row>
    <row r="220" spans="1:4" x14ac:dyDescent="0.2">
      <c r="C220" s="382"/>
      <c r="D220" s="382"/>
    </row>
  </sheetData>
  <mergeCells count="36">
    <mergeCell ref="A23:D23"/>
    <mergeCell ref="A3:D3"/>
    <mergeCell ref="A4:D4"/>
    <mergeCell ref="A6:A7"/>
    <mergeCell ref="C6:D6"/>
    <mergeCell ref="A22:D22"/>
    <mergeCell ref="A87:D87"/>
    <mergeCell ref="A25:A26"/>
    <mergeCell ref="C25:D25"/>
    <mergeCell ref="A60:D60"/>
    <mergeCell ref="A61:D61"/>
    <mergeCell ref="A63:A64"/>
    <mergeCell ref="C63:D63"/>
    <mergeCell ref="A73:D73"/>
    <mergeCell ref="A74:D74"/>
    <mergeCell ref="A76:A77"/>
    <mergeCell ref="C76:D76"/>
    <mergeCell ref="A86:D86"/>
    <mergeCell ref="A194:D194"/>
    <mergeCell ref="A89:A90"/>
    <mergeCell ref="C89:D89"/>
    <mergeCell ref="A106:D106"/>
    <mergeCell ref="A107:D107"/>
    <mergeCell ref="A109:A110"/>
    <mergeCell ref="C109:D109"/>
    <mergeCell ref="A179:D179"/>
    <mergeCell ref="A180:D180"/>
    <mergeCell ref="A182:A183"/>
    <mergeCell ref="C182:D182"/>
    <mergeCell ref="A193:D193"/>
    <mergeCell ref="A196:A197"/>
    <mergeCell ref="C196:D196"/>
    <mergeCell ref="A205:D205"/>
    <mergeCell ref="A206:D206"/>
    <mergeCell ref="A208:A209"/>
    <mergeCell ref="C208:D208"/>
  </mergeCells>
  <printOptions horizontalCentered="1"/>
  <pageMargins left="0.19685039370078741" right="0.19685039370078741" top="0.39370078740157483" bottom="0.19685039370078741" header="0" footer="0.19685039370078741"/>
  <pageSetup orientation="portrait" errors="NA" horizontalDpi="4294967295" verticalDpi="429496729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8" sqref="B18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9" t="s">
        <v>414</v>
      </c>
      <c r="B4" s="971">
        <v>2021</v>
      </c>
      <c r="C4" s="972"/>
      <c r="D4" s="972"/>
      <c r="E4" s="973"/>
    </row>
    <row r="5" spans="1:5" x14ac:dyDescent="0.25">
      <c r="A5" s="970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630882339.38999999</v>
      </c>
      <c r="C7" s="398">
        <v>255014682.78</v>
      </c>
      <c r="D7" s="398">
        <v>150197987.28999999</v>
      </c>
      <c r="E7" s="399">
        <v>1036095009.46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438</v>
      </c>
      <c r="B9" s="400">
        <v>58608052.200000003</v>
      </c>
      <c r="C9" s="400">
        <v>0</v>
      </c>
      <c r="D9" s="400">
        <v>4488844.55</v>
      </c>
      <c r="E9" s="401">
        <v>63096896.75</v>
      </c>
    </row>
    <row r="10" spans="1:5" x14ac:dyDescent="0.25">
      <c r="A10" s="402" t="s">
        <v>439</v>
      </c>
      <c r="B10" s="400">
        <v>45768101.799999997</v>
      </c>
      <c r="C10" s="400">
        <v>0</v>
      </c>
      <c r="D10" s="400">
        <v>514023.2</v>
      </c>
      <c r="E10" s="401">
        <v>46282125</v>
      </c>
    </row>
    <row r="11" spans="1:5" x14ac:dyDescent="0.25">
      <c r="A11" s="402" t="s">
        <v>440</v>
      </c>
      <c r="B11" s="400">
        <v>25691365.440000001</v>
      </c>
      <c r="C11" s="400">
        <v>0</v>
      </c>
      <c r="D11" s="400">
        <v>13000000</v>
      </c>
      <c r="E11" s="401">
        <v>38691365.439999998</v>
      </c>
    </row>
    <row r="12" spans="1:5" x14ac:dyDescent="0.25">
      <c r="A12" s="402" t="s">
        <v>441</v>
      </c>
      <c r="B12" s="400">
        <v>4412508.09</v>
      </c>
      <c r="C12" s="400">
        <v>0</v>
      </c>
      <c r="D12" s="400">
        <v>0</v>
      </c>
      <c r="E12" s="401">
        <v>4412508.09</v>
      </c>
    </row>
    <row r="13" spans="1:5" x14ac:dyDescent="0.25">
      <c r="A13" s="402" t="s">
        <v>442</v>
      </c>
      <c r="B13" s="400">
        <v>496402311.86000001</v>
      </c>
      <c r="C13" s="400">
        <v>255014682.78</v>
      </c>
      <c r="D13" s="400">
        <v>132195119.54000001</v>
      </c>
      <c r="E13" s="401">
        <v>883612114.17999995</v>
      </c>
    </row>
    <row r="14" spans="1:5" x14ac:dyDescent="0.25">
      <c r="A14" s="408"/>
      <c r="B14" s="409"/>
      <c r="C14" s="409"/>
      <c r="D14" s="409"/>
      <c r="E14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414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15</v>
      </c>
      <c r="B7" s="398">
        <v>1098182613.5699999</v>
      </c>
      <c r="C7" s="398">
        <v>886851640.67999995</v>
      </c>
      <c r="D7" s="399">
        <v>1036095009.46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438</v>
      </c>
      <c r="B9" s="400">
        <v>73903578.069999993</v>
      </c>
      <c r="C9" s="400">
        <v>183166152.69</v>
      </c>
      <c r="D9" s="401">
        <v>63096896.75</v>
      </c>
    </row>
    <row r="10" spans="1:4" x14ac:dyDescent="0.25">
      <c r="A10" s="402" t="s">
        <v>439</v>
      </c>
      <c r="B10" s="400">
        <v>140580424.05000001</v>
      </c>
      <c r="C10" s="400">
        <v>43453085.039999999</v>
      </c>
      <c r="D10" s="401">
        <v>46282125</v>
      </c>
    </row>
    <row r="11" spans="1:4" x14ac:dyDescent="0.25">
      <c r="A11" s="402" t="s">
        <v>440</v>
      </c>
      <c r="B11" s="400">
        <v>36084488.380000003</v>
      </c>
      <c r="C11" s="400">
        <v>26895063.98</v>
      </c>
      <c r="D11" s="401">
        <v>38691365.439999998</v>
      </c>
    </row>
    <row r="12" spans="1:4" x14ac:dyDescent="0.25">
      <c r="A12" s="402" t="s">
        <v>441</v>
      </c>
      <c r="B12" s="400">
        <v>8331298.6500000004</v>
      </c>
      <c r="C12" s="400">
        <v>2548803.2799999998</v>
      </c>
      <c r="D12" s="401">
        <v>4412508.09</v>
      </c>
    </row>
    <row r="13" spans="1:4" x14ac:dyDescent="0.25">
      <c r="A13" s="402" t="s">
        <v>442</v>
      </c>
      <c r="B13" s="400">
        <v>839282824.41999996</v>
      </c>
      <c r="C13" s="400">
        <v>630788535.69000006</v>
      </c>
      <c r="D13" s="401">
        <v>883612114.17999995</v>
      </c>
    </row>
    <row r="14" spans="1:4" x14ac:dyDescent="0.25">
      <c r="A14" s="408"/>
      <c r="B14" s="409"/>
      <c r="C14" s="409"/>
      <c r="D14" s="410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9" sqref="C19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2" t="s">
        <v>413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1754215282.1199999</v>
      </c>
      <c r="C7" s="398">
        <v>261757099.19999999</v>
      </c>
      <c r="D7" s="398">
        <v>225450829.55000001</v>
      </c>
      <c r="E7" s="399">
        <v>2241423210.8699999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434</v>
      </c>
      <c r="B9" s="400">
        <v>410322123.22000003</v>
      </c>
      <c r="C9" s="400">
        <v>0</v>
      </c>
      <c r="D9" s="400">
        <v>48846777</v>
      </c>
      <c r="E9" s="401">
        <v>459168900.22000003</v>
      </c>
    </row>
    <row r="10" spans="1:5" x14ac:dyDescent="0.25">
      <c r="A10" s="402" t="s">
        <v>435</v>
      </c>
      <c r="B10" s="400">
        <v>931675.89</v>
      </c>
      <c r="C10" s="400">
        <v>0</v>
      </c>
      <c r="D10" s="400">
        <v>8212.7000000000007</v>
      </c>
      <c r="E10" s="401">
        <v>939888.59</v>
      </c>
    </row>
    <row r="11" spans="1:5" x14ac:dyDescent="0.25">
      <c r="A11" s="402" t="s">
        <v>403</v>
      </c>
      <c r="B11" s="400">
        <v>141030372.97999999</v>
      </c>
      <c r="C11" s="400">
        <v>0</v>
      </c>
      <c r="D11" s="400">
        <v>9481834.7200000007</v>
      </c>
      <c r="E11" s="401">
        <v>150512207.69999999</v>
      </c>
    </row>
    <row r="12" spans="1:5" x14ac:dyDescent="0.25">
      <c r="A12" s="402" t="s">
        <v>436</v>
      </c>
      <c r="B12" s="400">
        <v>806309047.64999998</v>
      </c>
      <c r="C12" s="400">
        <v>261757099.19999999</v>
      </c>
      <c r="D12" s="400">
        <v>107323412.43000001</v>
      </c>
      <c r="E12" s="401">
        <v>1175389559.28</v>
      </c>
    </row>
    <row r="13" spans="1:5" x14ac:dyDescent="0.25">
      <c r="A13" s="402" t="s">
        <v>437</v>
      </c>
      <c r="B13" s="400">
        <v>395622062.38</v>
      </c>
      <c r="C13" s="400">
        <v>0</v>
      </c>
      <c r="D13" s="400">
        <v>59790592.700000003</v>
      </c>
      <c r="E13" s="401">
        <v>455412655.07999998</v>
      </c>
    </row>
    <row r="14" spans="1:5" x14ac:dyDescent="0.25">
      <c r="A14" s="403"/>
      <c r="B14" s="404"/>
      <c r="C14" s="404"/>
      <c r="D14" s="404"/>
      <c r="E14" s="405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7" sqref="B17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413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15</v>
      </c>
      <c r="B7" s="398">
        <v>2515960625.9499998</v>
      </c>
      <c r="C7" s="398">
        <v>2017570414.0899999</v>
      </c>
      <c r="D7" s="399">
        <v>2241423210.8699999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434</v>
      </c>
      <c r="B9" s="400">
        <v>465678493.42000002</v>
      </c>
      <c r="C9" s="400">
        <v>733483315.38</v>
      </c>
      <c r="D9" s="401">
        <v>459168900.22000003</v>
      </c>
    </row>
    <row r="10" spans="1:4" x14ac:dyDescent="0.25">
      <c r="A10" s="402" t="s">
        <v>435</v>
      </c>
      <c r="B10" s="400">
        <v>923437.5</v>
      </c>
      <c r="C10" s="400">
        <v>66751468.329999998</v>
      </c>
      <c r="D10" s="401">
        <v>939888.59</v>
      </c>
    </row>
    <row r="11" spans="1:4" x14ac:dyDescent="0.25">
      <c r="A11" s="402" t="s">
        <v>403</v>
      </c>
      <c r="B11" s="400">
        <v>187789833.40000001</v>
      </c>
      <c r="C11" s="400">
        <v>205117576.05000001</v>
      </c>
      <c r="D11" s="401">
        <v>150512207.69999999</v>
      </c>
    </row>
    <row r="12" spans="1:4" x14ac:dyDescent="0.25">
      <c r="A12" s="402" t="s">
        <v>436</v>
      </c>
      <c r="B12" s="400">
        <v>1390414786.4100001</v>
      </c>
      <c r="C12" s="400">
        <v>647739292.76999998</v>
      </c>
      <c r="D12" s="401">
        <v>1175389559.28</v>
      </c>
    </row>
    <row r="13" spans="1:4" x14ac:dyDescent="0.25">
      <c r="A13" s="402" t="s">
        <v>437</v>
      </c>
      <c r="B13" s="400">
        <v>471154075.22000003</v>
      </c>
      <c r="C13" s="400">
        <v>364478761.56</v>
      </c>
      <c r="D13" s="401">
        <v>455412655.07999998</v>
      </c>
    </row>
    <row r="14" spans="1:4" x14ac:dyDescent="0.25">
      <c r="A14" s="408"/>
      <c r="B14" s="416"/>
      <c r="C14" s="409"/>
      <c r="D14" s="410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0" sqref="C20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2" t="s">
        <v>412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6069349144.6499996</v>
      </c>
      <c r="C7" s="398">
        <v>222050460.96000001</v>
      </c>
      <c r="D7" s="398">
        <v>114840091.36</v>
      </c>
      <c r="E7" s="399">
        <v>6406239696.9700003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429</v>
      </c>
      <c r="B9" s="400">
        <v>1927452839</v>
      </c>
      <c r="C9" s="400">
        <v>222050460.96000001</v>
      </c>
      <c r="D9" s="400">
        <v>34809784.729999997</v>
      </c>
      <c r="E9" s="401">
        <v>2184313084.6900001</v>
      </c>
    </row>
    <row r="10" spans="1:5" x14ac:dyDescent="0.25">
      <c r="A10" s="402" t="s">
        <v>430</v>
      </c>
      <c r="B10" s="400">
        <v>2057829857.3199999</v>
      </c>
      <c r="C10" s="400">
        <v>0</v>
      </c>
      <c r="D10" s="400">
        <v>34212889.710000001</v>
      </c>
      <c r="E10" s="401">
        <v>2092042747.03</v>
      </c>
    </row>
    <row r="11" spans="1:5" x14ac:dyDescent="0.25">
      <c r="A11" s="402" t="s">
        <v>431</v>
      </c>
      <c r="B11" s="400">
        <v>68049834.290000007</v>
      </c>
      <c r="C11" s="400">
        <v>0</v>
      </c>
      <c r="D11" s="400">
        <v>20410875.16</v>
      </c>
      <c r="E11" s="401">
        <v>88460709.450000003</v>
      </c>
    </row>
    <row r="12" spans="1:5" x14ac:dyDescent="0.25">
      <c r="A12" s="402" t="s">
        <v>432</v>
      </c>
      <c r="B12" s="400">
        <v>1868810550.9000001</v>
      </c>
      <c r="C12" s="400">
        <v>0</v>
      </c>
      <c r="D12" s="400">
        <v>25406541.760000002</v>
      </c>
      <c r="E12" s="401">
        <v>1894217092.6600001</v>
      </c>
    </row>
    <row r="13" spans="1:5" x14ac:dyDescent="0.25">
      <c r="A13" s="402" t="s">
        <v>433</v>
      </c>
      <c r="B13" s="400">
        <v>147206063.13999999</v>
      </c>
      <c r="C13" s="400">
        <v>0</v>
      </c>
      <c r="D13" s="400">
        <v>0</v>
      </c>
      <c r="E13" s="401">
        <v>147206063.13999999</v>
      </c>
    </row>
    <row r="14" spans="1:5" x14ac:dyDescent="0.25">
      <c r="A14" s="408"/>
      <c r="B14" s="409"/>
      <c r="C14" s="409"/>
      <c r="D14" s="409"/>
      <c r="E14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412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15</v>
      </c>
      <c r="B7" s="398">
        <v>5719624032.0200005</v>
      </c>
      <c r="C7" s="398">
        <v>5241408428.7799997</v>
      </c>
      <c r="D7" s="399">
        <v>6406239696.9700003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429</v>
      </c>
      <c r="B9" s="400">
        <v>2160285133.23</v>
      </c>
      <c r="C9" s="400">
        <v>1818361028.0899999</v>
      </c>
      <c r="D9" s="401">
        <v>2184313084.6900001</v>
      </c>
    </row>
    <row r="10" spans="1:4" x14ac:dyDescent="0.25">
      <c r="A10" s="402" t="s">
        <v>430</v>
      </c>
      <c r="B10" s="400">
        <v>1985618826.45</v>
      </c>
      <c r="C10" s="400">
        <v>1887241040.2</v>
      </c>
      <c r="D10" s="401">
        <v>2092042747.03</v>
      </c>
    </row>
    <row r="11" spans="1:4" x14ac:dyDescent="0.25">
      <c r="A11" s="402" t="s">
        <v>431</v>
      </c>
      <c r="B11" s="400">
        <v>72591697.549999997</v>
      </c>
      <c r="C11" s="400">
        <v>79577715.189999998</v>
      </c>
      <c r="D11" s="401">
        <v>88460709.450000003</v>
      </c>
    </row>
    <row r="12" spans="1:4" x14ac:dyDescent="0.25">
      <c r="A12" s="402" t="s">
        <v>432</v>
      </c>
      <c r="B12" s="400">
        <v>1381099721.9400001</v>
      </c>
      <c r="C12" s="400">
        <v>1221104484.5899999</v>
      </c>
      <c r="D12" s="401">
        <v>1894217092.6600001</v>
      </c>
    </row>
    <row r="13" spans="1:4" x14ac:dyDescent="0.25">
      <c r="A13" s="402" t="s">
        <v>433</v>
      </c>
      <c r="B13" s="400">
        <v>120028652.84999999</v>
      </c>
      <c r="C13" s="400">
        <v>235124160.71000001</v>
      </c>
      <c r="D13" s="401">
        <v>147206063.13999999</v>
      </c>
    </row>
    <row r="14" spans="1:4" x14ac:dyDescent="0.25">
      <c r="A14" s="403"/>
      <c r="B14" s="404"/>
      <c r="C14" s="404"/>
      <c r="D14" s="405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5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2" t="s">
        <v>411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5871717754.6599998</v>
      </c>
      <c r="C7" s="398">
        <v>11705383493.48</v>
      </c>
      <c r="D7" s="398">
        <v>5930211710.29</v>
      </c>
      <c r="E7" s="399">
        <v>23507312958.43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423</v>
      </c>
      <c r="B9" s="400">
        <v>1916422544.1300001</v>
      </c>
      <c r="C9" s="400">
        <v>0</v>
      </c>
      <c r="D9" s="400">
        <v>73096382.120000005</v>
      </c>
      <c r="E9" s="401">
        <v>1989518926.25</v>
      </c>
    </row>
    <row r="10" spans="1:5" x14ac:dyDescent="0.25">
      <c r="A10" s="402" t="s">
        <v>424</v>
      </c>
      <c r="B10" s="400">
        <v>1240636401.21</v>
      </c>
      <c r="C10" s="400">
        <v>0</v>
      </c>
      <c r="D10" s="400">
        <v>1528693.93</v>
      </c>
      <c r="E10" s="401">
        <v>1242165095.1400001</v>
      </c>
    </row>
    <row r="11" spans="1:5" x14ac:dyDescent="0.25">
      <c r="A11" s="402" t="s">
        <v>425</v>
      </c>
      <c r="B11" s="400">
        <v>1188121621.0799999</v>
      </c>
      <c r="C11" s="400">
        <v>1781804204.76</v>
      </c>
      <c r="D11" s="400">
        <v>8633362.5199999996</v>
      </c>
      <c r="E11" s="401">
        <v>2978559188.3600001</v>
      </c>
    </row>
    <row r="12" spans="1:5" x14ac:dyDescent="0.25">
      <c r="A12" s="402" t="s">
        <v>426</v>
      </c>
      <c r="B12" s="400">
        <v>387756265.19999999</v>
      </c>
      <c r="C12" s="400">
        <v>0</v>
      </c>
      <c r="D12" s="400">
        <v>900998.85</v>
      </c>
      <c r="E12" s="401">
        <v>388657264.05000001</v>
      </c>
    </row>
    <row r="13" spans="1:5" x14ac:dyDescent="0.25">
      <c r="A13" s="402" t="s">
        <v>427</v>
      </c>
      <c r="B13" s="400">
        <v>367125512.49000001</v>
      </c>
      <c r="C13" s="400">
        <v>0</v>
      </c>
      <c r="D13" s="400">
        <v>15562250.369999999</v>
      </c>
      <c r="E13" s="401">
        <v>382687762.86000001</v>
      </c>
    </row>
    <row r="14" spans="1:5" x14ac:dyDescent="0.25">
      <c r="A14" s="402" t="s">
        <v>428</v>
      </c>
      <c r="B14" s="400">
        <v>771655410.54999995</v>
      </c>
      <c r="C14" s="400">
        <v>9923579288.7199993</v>
      </c>
      <c r="D14" s="400">
        <v>5830490022.5</v>
      </c>
      <c r="E14" s="401">
        <v>16525724721.77</v>
      </c>
    </row>
    <row r="15" spans="1:5" x14ac:dyDescent="0.25">
      <c r="A15" s="408"/>
      <c r="B15" s="409"/>
      <c r="C15" s="409"/>
      <c r="D15" s="409"/>
      <c r="E15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9" sqref="D19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411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15</v>
      </c>
      <c r="B7" s="398">
        <v>37750077109.379997</v>
      </c>
      <c r="C7" s="398">
        <v>22858137550.099998</v>
      </c>
      <c r="D7" s="399">
        <v>23507312958.43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423</v>
      </c>
      <c r="B9" s="400">
        <v>2186227132.8000002</v>
      </c>
      <c r="C9" s="400">
        <v>2198291957.9499998</v>
      </c>
      <c r="D9" s="401">
        <v>1989518926.25</v>
      </c>
    </row>
    <row r="10" spans="1:4" x14ac:dyDescent="0.25">
      <c r="A10" s="402" t="s">
        <v>424</v>
      </c>
      <c r="B10" s="400">
        <v>1139254246.97</v>
      </c>
      <c r="C10" s="400">
        <v>1255849853.5</v>
      </c>
      <c r="D10" s="401">
        <v>1242165095.1400001</v>
      </c>
    </row>
    <row r="11" spans="1:4" x14ac:dyDescent="0.25">
      <c r="A11" s="402" t="s">
        <v>425</v>
      </c>
      <c r="B11" s="400">
        <v>16800367719.42</v>
      </c>
      <c r="C11" s="400">
        <v>3025933995.1599998</v>
      </c>
      <c r="D11" s="401">
        <v>2978559188.3600001</v>
      </c>
    </row>
    <row r="12" spans="1:4" x14ac:dyDescent="0.25">
      <c r="A12" s="402" t="s">
        <v>426</v>
      </c>
      <c r="B12" s="400">
        <v>371756425.89999998</v>
      </c>
      <c r="C12" s="400">
        <v>385438732.87</v>
      </c>
      <c r="D12" s="401">
        <v>388657264.05000001</v>
      </c>
    </row>
    <row r="13" spans="1:4" x14ac:dyDescent="0.25">
      <c r="A13" s="402" t="s">
        <v>427</v>
      </c>
      <c r="B13" s="400">
        <v>342481291.70999998</v>
      </c>
      <c r="C13" s="400">
        <v>278480197.06999999</v>
      </c>
      <c r="D13" s="401">
        <v>382687762.86000001</v>
      </c>
    </row>
    <row r="14" spans="1:4" x14ac:dyDescent="0.25">
      <c r="A14" s="402" t="s">
        <v>428</v>
      </c>
      <c r="B14" s="400">
        <v>16909990292.58</v>
      </c>
      <c r="C14" s="400">
        <v>15714142813.549999</v>
      </c>
      <c r="D14" s="401">
        <v>16525724721.77</v>
      </c>
    </row>
    <row r="15" spans="1:4" x14ac:dyDescent="0.25">
      <c r="A15" s="403"/>
      <c r="B15" s="404"/>
      <c r="C15" s="404"/>
      <c r="D15" s="405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9" sqref="G9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2" t="s">
        <v>410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7478972393.6700001</v>
      </c>
      <c r="C7" s="398">
        <v>33355085792.549999</v>
      </c>
      <c r="D7" s="398">
        <v>7275018116.3299999</v>
      </c>
      <c r="E7" s="399">
        <v>48109076302.550003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395</v>
      </c>
      <c r="B9" s="400">
        <v>3458025885.2199998</v>
      </c>
      <c r="C9" s="400">
        <v>26805234046.529999</v>
      </c>
      <c r="D9" s="400">
        <v>3216275893.1599998</v>
      </c>
      <c r="E9" s="401">
        <v>33479535824.91</v>
      </c>
    </row>
    <row r="10" spans="1:5" x14ac:dyDescent="0.25">
      <c r="A10" s="402" t="s">
        <v>393</v>
      </c>
      <c r="B10" s="400">
        <v>1386064064.74</v>
      </c>
      <c r="C10" s="400">
        <v>5121502575.9099998</v>
      </c>
      <c r="D10" s="400">
        <v>3758505733.04</v>
      </c>
      <c r="E10" s="401">
        <v>10266072373.690001</v>
      </c>
    </row>
    <row r="11" spans="1:5" x14ac:dyDescent="0.25">
      <c r="A11" s="402" t="s">
        <v>416</v>
      </c>
      <c r="B11" s="400">
        <v>923486582.45000005</v>
      </c>
      <c r="C11" s="400">
        <v>526208473.30000001</v>
      </c>
      <c r="D11" s="400">
        <v>153614000.15000001</v>
      </c>
      <c r="E11" s="401">
        <v>1603309055.9000001</v>
      </c>
    </row>
    <row r="12" spans="1:5" x14ac:dyDescent="0.25">
      <c r="A12" s="402" t="s">
        <v>417</v>
      </c>
      <c r="B12" s="400">
        <v>285934075.56</v>
      </c>
      <c r="C12" s="400">
        <v>636821692.96000004</v>
      </c>
      <c r="D12" s="400">
        <v>1741882.38</v>
      </c>
      <c r="E12" s="401">
        <v>924497650.89999998</v>
      </c>
    </row>
    <row r="13" spans="1:5" x14ac:dyDescent="0.25">
      <c r="A13" s="402" t="s">
        <v>418</v>
      </c>
      <c r="B13" s="400">
        <v>189087360.13</v>
      </c>
      <c r="C13" s="400">
        <v>0</v>
      </c>
      <c r="D13" s="400">
        <v>999663.35</v>
      </c>
      <c r="E13" s="401">
        <v>190087023.47999999</v>
      </c>
    </row>
    <row r="14" spans="1:5" x14ac:dyDescent="0.25">
      <c r="A14" s="402" t="s">
        <v>419</v>
      </c>
      <c r="B14" s="400">
        <v>644479428.94000006</v>
      </c>
      <c r="C14" s="400">
        <v>259202594.84999999</v>
      </c>
      <c r="D14" s="400">
        <v>37705546.710000001</v>
      </c>
      <c r="E14" s="401">
        <v>941387570.5</v>
      </c>
    </row>
    <row r="15" spans="1:5" x14ac:dyDescent="0.25">
      <c r="A15" s="402" t="s">
        <v>420</v>
      </c>
      <c r="B15" s="400">
        <v>27746715.77</v>
      </c>
      <c r="C15" s="400">
        <v>0</v>
      </c>
      <c r="D15" s="400">
        <v>42761.65</v>
      </c>
      <c r="E15" s="401">
        <v>27789477.420000002</v>
      </c>
    </row>
    <row r="16" spans="1:5" x14ac:dyDescent="0.25">
      <c r="A16" s="402" t="s">
        <v>421</v>
      </c>
      <c r="B16" s="400">
        <v>92826261.549999997</v>
      </c>
      <c r="C16" s="400">
        <v>6116409</v>
      </c>
      <c r="D16" s="400">
        <v>13066843.220000001</v>
      </c>
      <c r="E16" s="401">
        <v>112009513.77</v>
      </c>
    </row>
    <row r="17" spans="1:5" x14ac:dyDescent="0.25">
      <c r="A17" s="402" t="s">
        <v>422</v>
      </c>
      <c r="B17" s="400">
        <v>471322019.31</v>
      </c>
      <c r="C17" s="400">
        <v>0</v>
      </c>
      <c r="D17" s="400">
        <v>93065792.670000002</v>
      </c>
      <c r="E17" s="401">
        <v>564387811.98000002</v>
      </c>
    </row>
    <row r="18" spans="1:5" x14ac:dyDescent="0.25">
      <c r="A18" s="408"/>
      <c r="B18" s="409"/>
      <c r="C18" s="409"/>
      <c r="D18" s="409"/>
      <c r="E18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3" sqref="G13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410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15</v>
      </c>
      <c r="B7" s="398">
        <v>44318434603.040001</v>
      </c>
      <c r="C7" s="398">
        <v>44190015955.349998</v>
      </c>
      <c r="D7" s="399">
        <v>48109076302.550003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395</v>
      </c>
      <c r="B9" s="400">
        <v>32306234583.02</v>
      </c>
      <c r="C9" s="400">
        <v>31064298655.599998</v>
      </c>
      <c r="D9" s="401">
        <v>33479535824.91</v>
      </c>
    </row>
    <row r="10" spans="1:4" x14ac:dyDescent="0.25">
      <c r="A10" s="402" t="s">
        <v>393</v>
      </c>
      <c r="B10" s="400">
        <v>7256350419.9300003</v>
      </c>
      <c r="C10" s="400">
        <v>8703679189.6000004</v>
      </c>
      <c r="D10" s="401">
        <v>10266072373.690001</v>
      </c>
    </row>
    <row r="11" spans="1:4" x14ac:dyDescent="0.25">
      <c r="A11" s="402" t="s">
        <v>416</v>
      </c>
      <c r="B11" s="400">
        <v>2043038895.8900001</v>
      </c>
      <c r="C11" s="400">
        <v>1706712754.29</v>
      </c>
      <c r="D11" s="401">
        <v>1603309055.9000001</v>
      </c>
    </row>
    <row r="12" spans="1:4" x14ac:dyDescent="0.25">
      <c r="A12" s="402" t="s">
        <v>417</v>
      </c>
      <c r="B12" s="400">
        <v>1136971369.9000001</v>
      </c>
      <c r="C12" s="400">
        <v>803100179.38999999</v>
      </c>
      <c r="D12" s="401">
        <v>924497650.89999998</v>
      </c>
    </row>
    <row r="13" spans="1:4" x14ac:dyDescent="0.25">
      <c r="A13" s="402" t="s">
        <v>418</v>
      </c>
      <c r="B13" s="400">
        <v>201830254.66999999</v>
      </c>
      <c r="C13" s="400">
        <v>627383637.37</v>
      </c>
      <c r="D13" s="401">
        <v>190087023.47999999</v>
      </c>
    </row>
    <row r="14" spans="1:4" x14ac:dyDescent="0.25">
      <c r="A14" s="402" t="s">
        <v>419</v>
      </c>
      <c r="B14" s="400">
        <v>868005676.89999998</v>
      </c>
      <c r="C14" s="400">
        <v>825841660.01999998</v>
      </c>
      <c r="D14" s="401">
        <v>941387570.5</v>
      </c>
    </row>
    <row r="15" spans="1:4" x14ac:dyDescent="0.25">
      <c r="A15" s="402" t="s">
        <v>420</v>
      </c>
      <c r="B15" s="400">
        <v>27379891.100000001</v>
      </c>
      <c r="C15" s="400">
        <v>24580099.620000001</v>
      </c>
      <c r="D15" s="401">
        <v>27789477.420000002</v>
      </c>
    </row>
    <row r="16" spans="1:4" x14ac:dyDescent="0.25">
      <c r="A16" s="402" t="s">
        <v>421</v>
      </c>
      <c r="B16" s="400">
        <v>75042777.400000006</v>
      </c>
      <c r="C16" s="400">
        <v>91972853.870000005</v>
      </c>
      <c r="D16" s="401">
        <v>112009513.77</v>
      </c>
    </row>
    <row r="17" spans="1:4" x14ac:dyDescent="0.25">
      <c r="A17" s="402" t="s">
        <v>422</v>
      </c>
      <c r="B17" s="400">
        <v>403580734.23000002</v>
      </c>
      <c r="C17" s="400">
        <v>342446925.58999997</v>
      </c>
      <c r="D17" s="401">
        <v>564387811.98000002</v>
      </c>
    </row>
    <row r="18" spans="1:4" x14ac:dyDescent="0.25">
      <c r="A18" s="408"/>
      <c r="B18" s="416"/>
      <c r="C18" s="409"/>
      <c r="D18" s="410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9" sqref="C19"/>
    </sheetView>
  </sheetViews>
  <sheetFormatPr baseColWidth="10" defaultRowHeight="15" x14ac:dyDescent="0.25"/>
  <cols>
    <col min="1" max="1" width="32.85546875" customWidth="1"/>
    <col min="2" max="2" width="16.140625" customWidth="1"/>
    <col min="3" max="5" width="14.28515625" bestFit="1" customWidth="1"/>
  </cols>
  <sheetData>
    <row r="1" spans="1:5" x14ac:dyDescent="0.25">
      <c r="A1" s="967" t="s">
        <v>415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391"/>
      <c r="B3" s="391"/>
      <c r="C3" s="391"/>
      <c r="D3" s="391"/>
      <c r="E3" s="391"/>
    </row>
    <row r="4" spans="1:5" x14ac:dyDescent="0.25">
      <c r="A4" s="962" t="s">
        <v>3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348</v>
      </c>
      <c r="B7" s="398">
        <v>21805136914.490002</v>
      </c>
      <c r="C7" s="398">
        <v>45799291528.970001</v>
      </c>
      <c r="D7" s="398">
        <v>13695718734.82</v>
      </c>
      <c r="E7" s="399">
        <v>81300147178.279999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410</v>
      </c>
      <c r="B9" s="400">
        <v>7478972393.6700001</v>
      </c>
      <c r="C9" s="400">
        <v>33355085792.549999</v>
      </c>
      <c r="D9" s="400">
        <v>7275018116.3299999</v>
      </c>
      <c r="E9" s="401">
        <v>48109076302.550003</v>
      </c>
    </row>
    <row r="10" spans="1:5" x14ac:dyDescent="0.25">
      <c r="A10" s="402" t="s">
        <v>411</v>
      </c>
      <c r="B10" s="400">
        <v>5871717754.6599998</v>
      </c>
      <c r="C10" s="400">
        <v>11705383493.48</v>
      </c>
      <c r="D10" s="400">
        <v>5930211710.29</v>
      </c>
      <c r="E10" s="401">
        <v>23507312958.43</v>
      </c>
    </row>
    <row r="11" spans="1:5" x14ac:dyDescent="0.25">
      <c r="A11" s="402" t="s">
        <v>412</v>
      </c>
      <c r="B11" s="400">
        <v>6069349144.6499996</v>
      </c>
      <c r="C11" s="400">
        <v>222050460.96000001</v>
      </c>
      <c r="D11" s="400">
        <v>114840091.36</v>
      </c>
      <c r="E11" s="401">
        <v>6406239696.9700003</v>
      </c>
    </row>
    <row r="12" spans="1:5" x14ac:dyDescent="0.25">
      <c r="A12" s="402" t="s">
        <v>413</v>
      </c>
      <c r="B12" s="400">
        <v>1754215282.1199999</v>
      </c>
      <c r="C12" s="400">
        <v>261757099.19999999</v>
      </c>
      <c r="D12" s="400">
        <v>225450829.55000001</v>
      </c>
      <c r="E12" s="401">
        <v>2241423210.8699999</v>
      </c>
    </row>
    <row r="13" spans="1:5" x14ac:dyDescent="0.25">
      <c r="A13" s="402" t="s">
        <v>414</v>
      </c>
      <c r="B13" s="400">
        <v>630882339.38999999</v>
      </c>
      <c r="C13" s="400">
        <v>255014682.78</v>
      </c>
      <c r="D13" s="400">
        <v>150197987.28999999</v>
      </c>
      <c r="E13" s="401">
        <v>1036095009.46</v>
      </c>
    </row>
    <row r="14" spans="1:5" x14ac:dyDescent="0.25">
      <c r="A14" s="413"/>
      <c r="B14" s="414"/>
      <c r="C14" s="414"/>
      <c r="D14" s="414"/>
      <c r="E14" s="415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7" sqref="C17"/>
    </sheetView>
  </sheetViews>
  <sheetFormatPr baseColWidth="10" defaultRowHeight="15" x14ac:dyDescent="0.25"/>
  <cols>
    <col min="1" max="1" width="34.7109375" customWidth="1"/>
    <col min="2" max="4" width="17.42578125" customWidth="1"/>
  </cols>
  <sheetData>
    <row r="1" spans="1:4" x14ac:dyDescent="0.25">
      <c r="A1" s="968" t="s">
        <v>409</v>
      </c>
      <c r="B1" s="968"/>
      <c r="C1" s="968"/>
      <c r="D1" s="968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3</v>
      </c>
      <c r="B4" s="363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3" t="s">
        <v>347</v>
      </c>
      <c r="D5" s="393" t="s">
        <v>346</v>
      </c>
    </row>
    <row r="6" spans="1:4" x14ac:dyDescent="0.25">
      <c r="A6" s="365"/>
      <c r="B6" s="394"/>
      <c r="C6" s="394"/>
      <c r="D6" s="407"/>
    </row>
    <row r="7" spans="1:4" x14ac:dyDescent="0.25">
      <c r="A7" s="397" t="s">
        <v>348</v>
      </c>
      <c r="B7" s="398">
        <v>91402278983.960007</v>
      </c>
      <c r="C7" s="398">
        <v>75193983989</v>
      </c>
      <c r="D7" s="399">
        <v>81300147178.279999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410</v>
      </c>
      <c r="B9" s="400">
        <v>44318434603.040001</v>
      </c>
      <c r="C9" s="400">
        <v>44190015955.349998</v>
      </c>
      <c r="D9" s="401">
        <v>48109076302.550003</v>
      </c>
    </row>
    <row r="10" spans="1:4" x14ac:dyDescent="0.25">
      <c r="A10" s="402" t="s">
        <v>411</v>
      </c>
      <c r="B10" s="400">
        <v>37750077109.379997</v>
      </c>
      <c r="C10" s="400">
        <v>22858137550.099998</v>
      </c>
      <c r="D10" s="401">
        <v>23507312958.43</v>
      </c>
    </row>
    <row r="11" spans="1:4" x14ac:dyDescent="0.25">
      <c r="A11" s="402" t="s">
        <v>412</v>
      </c>
      <c r="B11" s="400">
        <v>5719624032.0200005</v>
      </c>
      <c r="C11" s="400">
        <v>5241408428.7799997</v>
      </c>
      <c r="D11" s="401">
        <v>6406239696.9700003</v>
      </c>
    </row>
    <row r="12" spans="1:4" x14ac:dyDescent="0.25">
      <c r="A12" s="402" t="s">
        <v>413</v>
      </c>
      <c r="B12" s="400">
        <v>2515960625.9499998</v>
      </c>
      <c r="C12" s="400">
        <v>2017570414.0899999</v>
      </c>
      <c r="D12" s="401">
        <v>2241423210.8699999</v>
      </c>
    </row>
    <row r="13" spans="1:4" x14ac:dyDescent="0.25">
      <c r="A13" s="402" t="s">
        <v>414</v>
      </c>
      <c r="B13" s="400">
        <v>1098182613.5699999</v>
      </c>
      <c r="C13" s="400">
        <v>886851640.67999995</v>
      </c>
      <c r="D13" s="401">
        <v>1036095009.46</v>
      </c>
    </row>
    <row r="14" spans="1:4" x14ac:dyDescent="0.25">
      <c r="A14" s="408"/>
      <c r="B14" s="409"/>
      <c r="C14" s="409"/>
      <c r="D14" s="410"/>
    </row>
    <row r="15" spans="1:4" x14ac:dyDescent="0.25">
      <c r="A15" s="406"/>
      <c r="B15" s="406"/>
      <c r="C15" s="406"/>
      <c r="D15" s="406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0" sqref="G10"/>
    </sheetView>
  </sheetViews>
  <sheetFormatPr baseColWidth="10" defaultRowHeight="15" x14ac:dyDescent="0.25"/>
  <cols>
    <col min="1" max="1" width="35.5703125" customWidth="1"/>
    <col min="2" max="5" width="14.28515625" bestFit="1" customWidth="1"/>
  </cols>
  <sheetData>
    <row r="1" spans="1:5" x14ac:dyDescent="0.25">
      <c r="A1" s="967" t="s">
        <v>389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406"/>
      <c r="B3" s="391"/>
      <c r="C3" s="391"/>
      <c r="D3" s="391"/>
      <c r="E3" s="391"/>
    </row>
    <row r="4" spans="1:5" x14ac:dyDescent="0.25">
      <c r="A4" s="962" t="s">
        <v>405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665452665.60000002</v>
      </c>
      <c r="C7" s="398">
        <v>11657068553.59</v>
      </c>
      <c r="D7" s="398">
        <v>5830055981</v>
      </c>
      <c r="E7" s="399">
        <v>18152577200.189999</v>
      </c>
    </row>
    <row r="8" spans="1:5" x14ac:dyDescent="0.25">
      <c r="A8" s="372"/>
      <c r="B8" s="400"/>
      <c r="C8" s="400"/>
      <c r="D8" s="400"/>
      <c r="E8" s="401"/>
    </row>
    <row r="9" spans="1:5" ht="23.25" x14ac:dyDescent="0.25">
      <c r="A9" s="411" t="s">
        <v>406</v>
      </c>
      <c r="B9" s="400">
        <v>664225417.58000004</v>
      </c>
      <c r="C9" s="400">
        <v>1781804204.76</v>
      </c>
      <c r="D9" s="400">
        <v>0</v>
      </c>
      <c r="E9" s="401">
        <v>2446029622.3400002</v>
      </c>
    </row>
    <row r="10" spans="1:5" ht="33.75" x14ac:dyDescent="0.25">
      <c r="A10" s="412" t="s">
        <v>407</v>
      </c>
      <c r="B10" s="400">
        <v>0</v>
      </c>
      <c r="C10" s="400">
        <v>9875264348.8299999</v>
      </c>
      <c r="D10" s="400">
        <v>5830055981</v>
      </c>
      <c r="E10" s="401">
        <v>15705320329.83</v>
      </c>
    </row>
    <row r="11" spans="1:5" x14ac:dyDescent="0.25">
      <c r="A11" s="402" t="s">
        <v>408</v>
      </c>
      <c r="B11" s="400">
        <v>1227248.02</v>
      </c>
      <c r="C11" s="400">
        <v>0</v>
      </c>
      <c r="D11" s="400">
        <v>0</v>
      </c>
      <c r="E11" s="401">
        <v>1227248.02</v>
      </c>
    </row>
    <row r="12" spans="1:5" x14ac:dyDescent="0.25">
      <c r="A12" s="408"/>
      <c r="B12" s="409"/>
      <c r="C12" s="409"/>
      <c r="D12" s="409"/>
      <c r="E12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3" sqref="A13"/>
    </sheetView>
  </sheetViews>
  <sheetFormatPr baseColWidth="10" defaultRowHeight="15" x14ac:dyDescent="0.25"/>
  <cols>
    <col min="1" max="1" width="43.42578125" customWidth="1"/>
    <col min="2" max="4" width="15.5703125" customWidth="1"/>
  </cols>
  <sheetData>
    <row r="1" spans="1:4" x14ac:dyDescent="0.25">
      <c r="A1" s="967" t="s">
        <v>381</v>
      </c>
      <c r="B1" s="967"/>
      <c r="C1" s="967"/>
      <c r="D1" s="967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405</v>
      </c>
      <c r="B4" s="392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2" t="s">
        <v>347</v>
      </c>
      <c r="D5" s="392" t="s">
        <v>346</v>
      </c>
    </row>
    <row r="6" spans="1:4" x14ac:dyDescent="0.25">
      <c r="A6" s="365"/>
      <c r="B6" s="394"/>
      <c r="C6" s="395"/>
      <c r="D6" s="396"/>
    </row>
    <row r="7" spans="1:4" x14ac:dyDescent="0.25">
      <c r="A7" s="397" t="s">
        <v>15</v>
      </c>
      <c r="B7" s="398">
        <v>32162576143.830002</v>
      </c>
      <c r="C7" s="398">
        <v>18273413459.650002</v>
      </c>
      <c r="D7" s="399">
        <v>18152577200.189999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406</v>
      </c>
      <c r="B9" s="400">
        <v>16039344684.25</v>
      </c>
      <c r="C9" s="400">
        <v>2706465015.6500001</v>
      </c>
      <c r="D9" s="401">
        <v>2446029622.3400002</v>
      </c>
    </row>
    <row r="10" spans="1:4" x14ac:dyDescent="0.25">
      <c r="A10" s="402" t="s">
        <v>407</v>
      </c>
      <c r="B10" s="400">
        <v>16090374617.74</v>
      </c>
      <c r="C10" s="400">
        <v>15566948444</v>
      </c>
      <c r="D10" s="401">
        <v>15705320329.83</v>
      </c>
    </row>
    <row r="11" spans="1:4" x14ac:dyDescent="0.25">
      <c r="A11" s="402" t="s">
        <v>408</v>
      </c>
      <c r="B11" s="400">
        <v>32856841.84</v>
      </c>
      <c r="C11" s="400">
        <v>0</v>
      </c>
      <c r="D11" s="401">
        <v>1227248.02</v>
      </c>
    </row>
    <row r="12" spans="1:4" x14ac:dyDescent="0.25">
      <c r="A12" s="408"/>
      <c r="B12" s="409"/>
      <c r="C12" s="409"/>
      <c r="D12" s="410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8" sqref="D18"/>
    </sheetView>
  </sheetViews>
  <sheetFormatPr baseColWidth="10" defaultRowHeight="15" x14ac:dyDescent="0.25"/>
  <cols>
    <col min="1" max="1" width="35.5703125" customWidth="1"/>
    <col min="2" max="5" width="14.28515625" bestFit="1" customWidth="1"/>
  </cols>
  <sheetData>
    <row r="1" spans="1:5" x14ac:dyDescent="0.25">
      <c r="A1" s="967" t="s">
        <v>389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406"/>
      <c r="B3" s="391"/>
      <c r="C3" s="391"/>
      <c r="D3" s="391"/>
      <c r="E3" s="391"/>
    </row>
    <row r="4" spans="1:5" x14ac:dyDescent="0.25">
      <c r="A4" s="962" t="s">
        <v>398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1734239762.8199999</v>
      </c>
      <c r="C7" s="398">
        <v>261757099.19999999</v>
      </c>
      <c r="D7" s="398">
        <v>225964852.75</v>
      </c>
      <c r="E7" s="399">
        <v>2221961714.77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399</v>
      </c>
      <c r="B9" s="400">
        <v>395622062.38</v>
      </c>
      <c r="C9" s="400">
        <v>0</v>
      </c>
      <c r="D9" s="400">
        <v>59790592.700000003</v>
      </c>
      <c r="E9" s="401">
        <v>455412655.07999998</v>
      </c>
    </row>
    <row r="10" spans="1:5" x14ac:dyDescent="0.25">
      <c r="A10" s="402" t="s">
        <v>400</v>
      </c>
      <c r="B10" s="400">
        <v>457021900.91000003</v>
      </c>
      <c r="C10" s="400">
        <v>0</v>
      </c>
      <c r="D10" s="400">
        <v>49369012.899999999</v>
      </c>
      <c r="E10" s="401">
        <v>506390913.81</v>
      </c>
    </row>
    <row r="11" spans="1:5" x14ac:dyDescent="0.25">
      <c r="A11" s="402" t="s">
        <v>401</v>
      </c>
      <c r="B11" s="400">
        <v>740565426.54999995</v>
      </c>
      <c r="C11" s="400">
        <v>261757099.19999999</v>
      </c>
      <c r="D11" s="400">
        <v>107323412.43000001</v>
      </c>
      <c r="E11" s="401">
        <v>1109645938.1800001</v>
      </c>
    </row>
    <row r="12" spans="1:5" x14ac:dyDescent="0.25">
      <c r="A12" s="402" t="s">
        <v>403</v>
      </c>
      <c r="B12" s="400">
        <v>141030372.97999999</v>
      </c>
      <c r="C12" s="400">
        <v>0</v>
      </c>
      <c r="D12" s="400">
        <v>9481834.7200000007</v>
      </c>
      <c r="E12" s="401">
        <v>150512207.69999999</v>
      </c>
    </row>
    <row r="13" spans="1:5" x14ac:dyDescent="0.25">
      <c r="A13" s="408"/>
      <c r="B13" s="409"/>
      <c r="C13" s="409"/>
      <c r="D13" s="409"/>
      <c r="E13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1" sqref="B21"/>
    </sheetView>
  </sheetViews>
  <sheetFormatPr baseColWidth="10" defaultRowHeight="15" x14ac:dyDescent="0.25"/>
  <cols>
    <col min="1" max="1" width="43.42578125" customWidth="1"/>
    <col min="2" max="4" width="15.5703125" customWidth="1"/>
  </cols>
  <sheetData>
    <row r="1" spans="1:4" x14ac:dyDescent="0.25">
      <c r="A1" s="967" t="s">
        <v>381</v>
      </c>
      <c r="B1" s="967"/>
      <c r="C1" s="967"/>
      <c r="D1" s="967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398</v>
      </c>
      <c r="B4" s="392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2" t="s">
        <v>347</v>
      </c>
      <c r="D5" s="392" t="s">
        <v>346</v>
      </c>
    </row>
    <row r="6" spans="1:4" x14ac:dyDescent="0.25">
      <c r="A6" s="365"/>
      <c r="B6" s="394"/>
      <c r="C6" s="395"/>
      <c r="D6" s="396"/>
    </row>
    <row r="7" spans="1:4" x14ac:dyDescent="0.25">
      <c r="A7" s="397" t="s">
        <v>15</v>
      </c>
      <c r="B7" s="398">
        <v>2591940975.3499999</v>
      </c>
      <c r="C7" s="398">
        <v>2220563201.3499999</v>
      </c>
      <c r="D7" s="399">
        <v>2221961714.77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399</v>
      </c>
      <c r="B9" s="400">
        <v>471154075.22000003</v>
      </c>
      <c r="C9" s="400">
        <v>518240556.68000001</v>
      </c>
      <c r="D9" s="401">
        <v>455412655.07999998</v>
      </c>
    </row>
    <row r="10" spans="1:4" x14ac:dyDescent="0.25">
      <c r="A10" s="402" t="s">
        <v>400</v>
      </c>
      <c r="B10" s="400">
        <v>607182354.97000003</v>
      </c>
      <c r="C10" s="400">
        <v>438554676.04000002</v>
      </c>
      <c r="D10" s="401">
        <v>506390913.81</v>
      </c>
    </row>
    <row r="11" spans="1:4" x14ac:dyDescent="0.25">
      <c r="A11" s="402" t="s">
        <v>401</v>
      </c>
      <c r="B11" s="400">
        <v>1325814711.76</v>
      </c>
      <c r="C11" s="400">
        <v>511243393.58999997</v>
      </c>
      <c r="D11" s="401">
        <v>1109645938.1800001</v>
      </c>
    </row>
    <row r="12" spans="1:4" x14ac:dyDescent="0.25">
      <c r="A12" s="402" t="s">
        <v>402</v>
      </c>
      <c r="B12" s="400">
        <v>0</v>
      </c>
      <c r="C12" s="400">
        <v>65400000</v>
      </c>
      <c r="D12" s="401">
        <v>0</v>
      </c>
    </row>
    <row r="13" spans="1:4" x14ac:dyDescent="0.25">
      <c r="A13" s="402" t="s">
        <v>403</v>
      </c>
      <c r="B13" s="400">
        <v>187789833.40000001</v>
      </c>
      <c r="C13" s="400">
        <v>510124575.04000002</v>
      </c>
      <c r="D13" s="401">
        <v>150512207.69999999</v>
      </c>
    </row>
    <row r="14" spans="1:4" x14ac:dyDescent="0.25">
      <c r="A14" s="402" t="s">
        <v>404</v>
      </c>
      <c r="B14" s="400">
        <v>0</v>
      </c>
      <c r="C14" s="400">
        <v>177000000</v>
      </c>
      <c r="D14" s="401">
        <v>0</v>
      </c>
    </row>
    <row r="15" spans="1:4" x14ac:dyDescent="0.25">
      <c r="A15" s="403"/>
      <c r="B15" s="404"/>
      <c r="C15" s="404"/>
      <c r="D15" s="405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0" sqref="C20"/>
    </sheetView>
  </sheetViews>
  <sheetFormatPr baseColWidth="10" defaultRowHeight="15" x14ac:dyDescent="0.25"/>
  <cols>
    <col min="1" max="1" width="35.5703125" customWidth="1"/>
    <col min="2" max="5" width="14.28515625" bestFit="1" customWidth="1"/>
  </cols>
  <sheetData>
    <row r="1" spans="1:5" x14ac:dyDescent="0.25">
      <c r="A1" s="967" t="s">
        <v>389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406"/>
      <c r="B3" s="391"/>
      <c r="C3" s="391"/>
      <c r="D3" s="391"/>
      <c r="E3" s="391"/>
    </row>
    <row r="4" spans="1:5" x14ac:dyDescent="0.25">
      <c r="A4" s="962" t="s">
        <v>390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8869508682.5</v>
      </c>
      <c r="C7" s="398">
        <v>33658415415.220001</v>
      </c>
      <c r="D7" s="398">
        <v>7432247413.7399998</v>
      </c>
      <c r="E7" s="399">
        <v>49960171511.459999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391</v>
      </c>
      <c r="B9" s="400">
        <v>88711925.730000004</v>
      </c>
      <c r="C9" s="400">
        <v>0</v>
      </c>
      <c r="D9" s="400">
        <v>18908942.989999998</v>
      </c>
      <c r="E9" s="401">
        <v>107620868.72</v>
      </c>
    </row>
    <row r="10" spans="1:5" x14ac:dyDescent="0.25">
      <c r="A10" s="402" t="s">
        <v>392</v>
      </c>
      <c r="B10" s="400">
        <v>2188082397.1700001</v>
      </c>
      <c r="C10" s="400">
        <v>829538095.97000003</v>
      </c>
      <c r="D10" s="400">
        <v>291777116.22000003</v>
      </c>
      <c r="E10" s="401">
        <v>3309397609.3600001</v>
      </c>
    </row>
    <row r="11" spans="1:5" x14ac:dyDescent="0.25">
      <c r="A11" s="402" t="s">
        <v>393</v>
      </c>
      <c r="B11" s="400">
        <v>1386064064.74</v>
      </c>
      <c r="C11" s="400">
        <v>5121502575.9099998</v>
      </c>
      <c r="D11" s="400">
        <v>3758505733.04</v>
      </c>
      <c r="E11" s="401">
        <v>10266072373.690001</v>
      </c>
    </row>
    <row r="12" spans="1:5" x14ac:dyDescent="0.25">
      <c r="A12" s="402" t="s">
        <v>394</v>
      </c>
      <c r="B12" s="400">
        <v>629891901.96000004</v>
      </c>
      <c r="C12" s="400">
        <v>6116409</v>
      </c>
      <c r="D12" s="400">
        <v>106132635.89</v>
      </c>
      <c r="E12" s="401">
        <v>742140946.85000002</v>
      </c>
    </row>
    <row r="13" spans="1:5" x14ac:dyDescent="0.25">
      <c r="A13" s="402" t="s">
        <v>395</v>
      </c>
      <c r="B13" s="400">
        <v>3457967529.1500001</v>
      </c>
      <c r="C13" s="400">
        <v>26805234046.529999</v>
      </c>
      <c r="D13" s="400">
        <v>3216275893.1599998</v>
      </c>
      <c r="E13" s="401">
        <v>33479477468.84</v>
      </c>
    </row>
    <row r="14" spans="1:5" x14ac:dyDescent="0.25">
      <c r="A14" s="402" t="s">
        <v>396</v>
      </c>
      <c r="B14" s="400">
        <v>1070461466.78</v>
      </c>
      <c r="C14" s="400">
        <v>896024287.80999994</v>
      </c>
      <c r="D14" s="400">
        <v>8093691.1500000004</v>
      </c>
      <c r="E14" s="401">
        <v>1974579445.74</v>
      </c>
    </row>
    <row r="15" spans="1:5" x14ac:dyDescent="0.25">
      <c r="A15" s="402" t="s">
        <v>397</v>
      </c>
      <c r="B15" s="400">
        <v>48329396.969999999</v>
      </c>
      <c r="C15" s="400">
        <v>0</v>
      </c>
      <c r="D15" s="400">
        <v>32553401.289999999</v>
      </c>
      <c r="E15" s="401">
        <v>80882798.260000005</v>
      </c>
    </row>
    <row r="16" spans="1:5" x14ac:dyDescent="0.25">
      <c r="A16" s="408"/>
      <c r="B16" s="409"/>
      <c r="C16" s="409"/>
      <c r="D16" s="409"/>
      <c r="E16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1" sqref="A21"/>
    </sheetView>
  </sheetViews>
  <sheetFormatPr baseColWidth="10" defaultRowHeight="15" x14ac:dyDescent="0.25"/>
  <cols>
    <col min="1" max="1" width="43.42578125" customWidth="1"/>
    <col min="2" max="4" width="15.5703125" customWidth="1"/>
  </cols>
  <sheetData>
    <row r="1" spans="1:4" x14ac:dyDescent="0.25">
      <c r="A1" s="967" t="s">
        <v>381</v>
      </c>
      <c r="B1" s="967"/>
      <c r="C1" s="967"/>
      <c r="D1" s="967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390</v>
      </c>
      <c r="B4" s="392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2" t="s">
        <v>347</v>
      </c>
      <c r="D5" s="392" t="s">
        <v>346</v>
      </c>
    </row>
    <row r="6" spans="1:4" x14ac:dyDescent="0.25">
      <c r="A6" s="365"/>
      <c r="B6" s="394"/>
      <c r="C6" s="395"/>
      <c r="D6" s="396"/>
    </row>
    <row r="7" spans="1:4" x14ac:dyDescent="0.25">
      <c r="A7" s="397" t="s">
        <v>15</v>
      </c>
      <c r="B7" s="398">
        <v>46079678000.440002</v>
      </c>
      <c r="C7" s="398">
        <v>45366263952</v>
      </c>
      <c r="D7" s="399">
        <v>49960171511.459999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391</v>
      </c>
      <c r="B9" s="400">
        <v>118769134.25</v>
      </c>
      <c r="C9" s="400">
        <v>145053300.55000001</v>
      </c>
      <c r="D9" s="401">
        <v>107620868.72</v>
      </c>
    </row>
    <row r="10" spans="1:4" x14ac:dyDescent="0.25">
      <c r="A10" s="402" t="s">
        <v>392</v>
      </c>
      <c r="B10" s="400">
        <v>3680690222.2399998</v>
      </c>
      <c r="C10" s="400">
        <v>2430469421.8899999</v>
      </c>
      <c r="D10" s="401">
        <v>3309397609.3600001</v>
      </c>
    </row>
    <row r="11" spans="1:4" x14ac:dyDescent="0.25">
      <c r="A11" s="402" t="s">
        <v>393</v>
      </c>
      <c r="B11" s="400">
        <v>7256350419.9300003</v>
      </c>
      <c r="C11" s="400">
        <v>8691870804.6000004</v>
      </c>
      <c r="D11" s="401">
        <v>10266072373.690001</v>
      </c>
    </row>
    <row r="12" spans="1:4" x14ac:dyDescent="0.25">
      <c r="A12" s="402" t="s">
        <v>394</v>
      </c>
      <c r="B12" s="400">
        <v>543223586.27999997</v>
      </c>
      <c r="C12" s="400">
        <v>428971565.80000001</v>
      </c>
      <c r="D12" s="401">
        <v>742140946.85000002</v>
      </c>
    </row>
    <row r="13" spans="1:4" x14ac:dyDescent="0.25">
      <c r="A13" s="402" t="s">
        <v>395</v>
      </c>
      <c r="B13" s="400">
        <v>32273499332.119999</v>
      </c>
      <c r="C13" s="400">
        <v>30052338624.959999</v>
      </c>
      <c r="D13" s="401">
        <v>33479477468.84</v>
      </c>
    </row>
    <row r="14" spans="1:4" x14ac:dyDescent="0.25">
      <c r="A14" s="402" t="s">
        <v>396</v>
      </c>
      <c r="B14" s="400">
        <v>2131541362.52</v>
      </c>
      <c r="C14" s="400">
        <v>3597554586.25</v>
      </c>
      <c r="D14" s="401">
        <v>1974579445.74</v>
      </c>
    </row>
    <row r="15" spans="1:4" x14ac:dyDescent="0.25">
      <c r="A15" s="402" t="s">
        <v>397</v>
      </c>
      <c r="B15" s="400">
        <v>75603943.099999994</v>
      </c>
      <c r="C15" s="400">
        <v>20005647.949999999</v>
      </c>
      <c r="D15" s="401">
        <v>80882798.260000005</v>
      </c>
    </row>
    <row r="16" spans="1:4" x14ac:dyDescent="0.25">
      <c r="A16" s="403"/>
      <c r="B16" s="404"/>
      <c r="C16" s="404"/>
      <c r="D16" s="405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2" sqref="A22"/>
    </sheetView>
  </sheetViews>
  <sheetFormatPr baseColWidth="10" defaultRowHeight="15" x14ac:dyDescent="0.25"/>
  <cols>
    <col min="1" max="1" width="35.5703125" customWidth="1"/>
    <col min="2" max="5" width="14.28515625" bestFit="1" customWidth="1"/>
  </cols>
  <sheetData>
    <row r="1" spans="1:5" x14ac:dyDescent="0.25">
      <c r="A1" s="967" t="s">
        <v>389</v>
      </c>
      <c r="B1" s="967"/>
      <c r="C1" s="967"/>
      <c r="D1" s="967"/>
      <c r="E1" s="967"/>
    </row>
    <row r="2" spans="1:5" x14ac:dyDescent="0.25">
      <c r="A2" s="968" t="s">
        <v>345</v>
      </c>
      <c r="B2" s="968"/>
      <c r="C2" s="968"/>
      <c r="D2" s="968"/>
      <c r="E2" s="968"/>
    </row>
    <row r="3" spans="1:5" x14ac:dyDescent="0.25">
      <c r="A3" s="406"/>
      <c r="B3" s="391"/>
      <c r="C3" s="391"/>
      <c r="D3" s="391"/>
      <c r="E3" s="391"/>
    </row>
    <row r="4" spans="1:5" x14ac:dyDescent="0.25">
      <c r="A4" s="962" t="s">
        <v>382</v>
      </c>
      <c r="B4" s="964">
        <v>2021</v>
      </c>
      <c r="C4" s="964"/>
      <c r="D4" s="964"/>
      <c r="E4" s="964"/>
    </row>
    <row r="5" spans="1:5" x14ac:dyDescent="0.25">
      <c r="A5" s="962"/>
      <c r="B5" s="393" t="s">
        <v>376</v>
      </c>
      <c r="C5" s="393" t="s">
        <v>377</v>
      </c>
      <c r="D5" s="393" t="s">
        <v>378</v>
      </c>
      <c r="E5" s="393" t="s">
        <v>379</v>
      </c>
    </row>
    <row r="6" spans="1:5" x14ac:dyDescent="0.25">
      <c r="A6" s="365"/>
      <c r="B6" s="394"/>
      <c r="C6" s="394"/>
      <c r="D6" s="394"/>
      <c r="E6" s="407"/>
    </row>
    <row r="7" spans="1:5" x14ac:dyDescent="0.25">
      <c r="A7" s="397" t="s">
        <v>15</v>
      </c>
      <c r="B7" s="398">
        <v>10535935803.57</v>
      </c>
      <c r="C7" s="398">
        <v>222050460.96000001</v>
      </c>
      <c r="D7" s="398">
        <v>207450487.33000001</v>
      </c>
      <c r="E7" s="399">
        <v>10965436751.860001</v>
      </c>
    </row>
    <row r="8" spans="1:5" x14ac:dyDescent="0.25">
      <c r="A8" s="372"/>
      <c r="B8" s="400"/>
      <c r="C8" s="400"/>
      <c r="D8" s="400"/>
      <c r="E8" s="401"/>
    </row>
    <row r="9" spans="1:5" x14ac:dyDescent="0.25">
      <c r="A9" s="402" t="s">
        <v>383</v>
      </c>
      <c r="B9" s="400">
        <v>995943021.01999998</v>
      </c>
      <c r="C9" s="400">
        <v>0</v>
      </c>
      <c r="D9" s="400">
        <v>1111315.8</v>
      </c>
      <c r="E9" s="401">
        <v>997054336.82000005</v>
      </c>
    </row>
    <row r="10" spans="1:5" x14ac:dyDescent="0.25">
      <c r="A10" s="402" t="s">
        <v>384</v>
      </c>
      <c r="B10" s="400">
        <v>2455212763.6599998</v>
      </c>
      <c r="C10" s="400">
        <v>0</v>
      </c>
      <c r="D10" s="400">
        <v>60455951.57</v>
      </c>
      <c r="E10" s="401">
        <v>2515668715.23</v>
      </c>
    </row>
    <row r="11" spans="1:5" x14ac:dyDescent="0.25">
      <c r="A11" s="402" t="s">
        <v>385</v>
      </c>
      <c r="B11" s="400">
        <v>1543463130.1600001</v>
      </c>
      <c r="C11" s="400">
        <v>0</v>
      </c>
      <c r="D11" s="400">
        <v>18605276.149999999</v>
      </c>
      <c r="E11" s="401">
        <v>1562068406.3099999</v>
      </c>
    </row>
    <row r="12" spans="1:5" x14ac:dyDescent="0.25">
      <c r="A12" s="402" t="s">
        <v>386</v>
      </c>
      <c r="B12" s="400">
        <v>972223641.57000005</v>
      </c>
      <c r="C12" s="400">
        <v>0</v>
      </c>
      <c r="D12" s="400">
        <v>2580307.9</v>
      </c>
      <c r="E12" s="401">
        <v>974803949.47000003</v>
      </c>
    </row>
    <row r="13" spans="1:5" x14ac:dyDescent="0.25">
      <c r="A13" s="402" t="s">
        <v>387</v>
      </c>
      <c r="B13" s="400">
        <v>1743249677.4400001</v>
      </c>
      <c r="C13" s="400">
        <v>222050460.96000001</v>
      </c>
      <c r="D13" s="400">
        <v>28820359.68</v>
      </c>
      <c r="E13" s="401">
        <v>1994120498.0799999</v>
      </c>
    </row>
    <row r="14" spans="1:5" x14ac:dyDescent="0.25">
      <c r="A14" s="402" t="s">
        <v>388</v>
      </c>
      <c r="B14" s="400">
        <v>2825843569.7199998</v>
      </c>
      <c r="C14" s="400">
        <v>0</v>
      </c>
      <c r="D14" s="400">
        <v>95877276.230000004</v>
      </c>
      <c r="E14" s="401">
        <v>2921720845.9499998</v>
      </c>
    </row>
    <row r="15" spans="1:5" x14ac:dyDescent="0.25">
      <c r="A15" s="408"/>
      <c r="B15" s="409"/>
      <c r="C15" s="409"/>
      <c r="D15" s="409"/>
      <c r="E15" s="410"/>
    </row>
  </sheetData>
  <mergeCells count="4">
    <mergeCell ref="A1:E1"/>
    <mergeCell ref="A2:E2"/>
    <mergeCell ref="A4:A5"/>
    <mergeCell ref="B4:E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8" sqref="B18"/>
    </sheetView>
  </sheetViews>
  <sheetFormatPr baseColWidth="10" defaultRowHeight="15" x14ac:dyDescent="0.25"/>
  <cols>
    <col min="1" max="1" width="43.42578125" customWidth="1"/>
    <col min="2" max="4" width="15.5703125" customWidth="1"/>
  </cols>
  <sheetData>
    <row r="1" spans="1:4" x14ac:dyDescent="0.25">
      <c r="A1" s="967" t="s">
        <v>381</v>
      </c>
      <c r="B1" s="967"/>
      <c r="C1" s="967"/>
      <c r="D1" s="967"/>
    </row>
    <row r="2" spans="1:4" x14ac:dyDescent="0.25">
      <c r="A2" s="968" t="s">
        <v>345</v>
      </c>
      <c r="B2" s="968"/>
      <c r="C2" s="968"/>
      <c r="D2" s="968"/>
    </row>
    <row r="3" spans="1:4" x14ac:dyDescent="0.25">
      <c r="A3" s="391"/>
      <c r="B3" s="391"/>
      <c r="C3" s="391"/>
      <c r="D3" s="391"/>
    </row>
    <row r="4" spans="1:4" x14ac:dyDescent="0.25">
      <c r="A4" s="962" t="s">
        <v>382</v>
      </c>
      <c r="B4" s="392">
        <v>2020</v>
      </c>
      <c r="C4" s="964">
        <v>2021</v>
      </c>
      <c r="D4" s="964"/>
    </row>
    <row r="5" spans="1:4" x14ac:dyDescent="0.25">
      <c r="A5" s="962"/>
      <c r="B5" s="393" t="s">
        <v>346</v>
      </c>
      <c r="C5" s="392" t="s">
        <v>347</v>
      </c>
      <c r="D5" s="392" t="s">
        <v>346</v>
      </c>
    </row>
    <row r="6" spans="1:4" x14ac:dyDescent="0.25">
      <c r="A6" s="365"/>
      <c r="B6" s="394"/>
      <c r="C6" s="395"/>
      <c r="D6" s="396"/>
    </row>
    <row r="7" spans="1:4" x14ac:dyDescent="0.25">
      <c r="A7" s="397" t="s">
        <v>15</v>
      </c>
      <c r="B7" s="398">
        <v>10568083864.34</v>
      </c>
      <c r="C7" s="398">
        <v>9333743376</v>
      </c>
      <c r="D7" s="399">
        <v>10965436751.860001</v>
      </c>
    </row>
    <row r="8" spans="1:4" x14ac:dyDescent="0.25">
      <c r="A8" s="372"/>
      <c r="B8" s="400"/>
      <c r="C8" s="400"/>
      <c r="D8" s="401"/>
    </row>
    <row r="9" spans="1:4" x14ac:dyDescent="0.25">
      <c r="A9" s="402" t="s">
        <v>383</v>
      </c>
      <c r="B9" s="400">
        <v>819003868.83000004</v>
      </c>
      <c r="C9" s="400">
        <v>524189568.30000001</v>
      </c>
      <c r="D9" s="401">
        <v>997054336.82000005</v>
      </c>
    </row>
    <row r="10" spans="1:4" x14ac:dyDescent="0.25">
      <c r="A10" s="402" t="s">
        <v>384</v>
      </c>
      <c r="B10" s="400">
        <v>2379060619.6399999</v>
      </c>
      <c r="C10" s="400">
        <v>2289428518.5100002</v>
      </c>
      <c r="D10" s="401">
        <v>2515668715.23</v>
      </c>
    </row>
    <row r="11" spans="1:4" x14ac:dyDescent="0.25">
      <c r="A11" s="402" t="s">
        <v>385</v>
      </c>
      <c r="B11" s="400">
        <v>1148941609.1400001</v>
      </c>
      <c r="C11" s="400">
        <v>1371108233.3800001</v>
      </c>
      <c r="D11" s="401">
        <v>1562068406.3099999</v>
      </c>
    </row>
    <row r="12" spans="1:4" x14ac:dyDescent="0.25">
      <c r="A12" s="402" t="s">
        <v>386</v>
      </c>
      <c r="B12" s="400">
        <v>998684395.09000003</v>
      </c>
      <c r="C12" s="400">
        <v>1036675854.13</v>
      </c>
      <c r="D12" s="401">
        <v>974803949.47000003</v>
      </c>
    </row>
    <row r="13" spans="1:4" x14ac:dyDescent="0.25">
      <c r="A13" s="402" t="s">
        <v>387</v>
      </c>
      <c r="B13" s="400">
        <v>2163449347.5599999</v>
      </c>
      <c r="C13" s="400">
        <v>1797090790.0899999</v>
      </c>
      <c r="D13" s="401">
        <v>1994120498.0799999</v>
      </c>
    </row>
    <row r="14" spans="1:4" x14ac:dyDescent="0.25">
      <c r="A14" s="402" t="s">
        <v>388</v>
      </c>
      <c r="B14" s="400">
        <v>3058944024.0799999</v>
      </c>
      <c r="C14" s="400">
        <v>2315250411.5900002</v>
      </c>
      <c r="D14" s="401">
        <v>2921720845.9499998</v>
      </c>
    </row>
    <row r="15" spans="1:4" x14ac:dyDescent="0.25">
      <c r="A15" s="403"/>
      <c r="B15" s="404"/>
      <c r="C15" s="404"/>
      <c r="D15" s="405"/>
    </row>
  </sheetData>
  <mergeCells count="4">
    <mergeCell ref="A1:D1"/>
    <mergeCell ref="A2:D2"/>
    <mergeCell ref="A4:A5"/>
    <mergeCell ref="C4:D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D42" sqref="D42"/>
    </sheetView>
  </sheetViews>
  <sheetFormatPr baseColWidth="10" defaultRowHeight="11.25" x14ac:dyDescent="0.2"/>
  <cols>
    <col min="1" max="2" width="4.28515625" style="361" customWidth="1"/>
    <col min="3" max="3" width="40.42578125" style="361" customWidth="1"/>
    <col min="4" max="5" width="14.28515625" style="361" bestFit="1" customWidth="1"/>
    <col min="6" max="6" width="14.5703125" style="361" customWidth="1"/>
    <col min="7" max="7" width="15.28515625" style="361" customWidth="1"/>
    <col min="8" max="16384" width="11.42578125" style="361"/>
  </cols>
  <sheetData>
    <row r="1" spans="1:7" ht="12.75" customHeight="1" x14ac:dyDescent="0.2">
      <c r="A1" s="390"/>
      <c r="B1" s="390"/>
      <c r="C1" s="390"/>
      <c r="D1" s="358"/>
      <c r="E1" s="358"/>
      <c r="F1" s="358"/>
      <c r="G1" s="358"/>
    </row>
    <row r="2" spans="1:7" ht="12.75" customHeight="1" x14ac:dyDescent="0.2">
      <c r="A2" s="390"/>
      <c r="B2" s="390"/>
      <c r="C2" s="390"/>
      <c r="D2" s="358"/>
      <c r="E2" s="358"/>
      <c r="F2" s="358"/>
      <c r="G2" s="358"/>
    </row>
    <row r="3" spans="1:7" ht="12.75" customHeight="1" x14ac:dyDescent="0.2">
      <c r="A3" s="966" t="s">
        <v>375</v>
      </c>
      <c r="B3" s="966"/>
      <c r="C3" s="966"/>
      <c r="D3" s="966"/>
      <c r="E3" s="966"/>
      <c r="F3" s="966"/>
      <c r="G3" s="966"/>
    </row>
    <row r="4" spans="1:7" ht="12.75" customHeight="1" x14ac:dyDescent="0.2">
      <c r="A4" s="966" t="s">
        <v>345</v>
      </c>
      <c r="B4" s="966"/>
      <c r="C4" s="966"/>
      <c r="D4" s="966"/>
      <c r="E4" s="966"/>
      <c r="F4" s="966"/>
      <c r="G4" s="966"/>
    </row>
    <row r="5" spans="1:7" ht="12.75" customHeight="1" x14ac:dyDescent="0.2">
      <c r="A5" s="358"/>
      <c r="B5" s="358"/>
      <c r="C5" s="358"/>
      <c r="D5" s="359"/>
      <c r="E5" s="359"/>
      <c r="F5" s="359"/>
      <c r="G5" s="359"/>
    </row>
    <row r="6" spans="1:7" ht="11.25" customHeight="1" x14ac:dyDescent="0.2">
      <c r="A6" s="974" t="s">
        <v>3</v>
      </c>
      <c r="B6" s="975"/>
      <c r="C6" s="976"/>
      <c r="D6" s="964">
        <v>2021</v>
      </c>
      <c r="E6" s="964"/>
      <c r="F6" s="964"/>
      <c r="G6" s="964"/>
    </row>
    <row r="7" spans="1:7" x14ac:dyDescent="0.2">
      <c r="A7" s="977"/>
      <c r="B7" s="978"/>
      <c r="C7" s="979"/>
      <c r="D7" s="364" t="s">
        <v>376</v>
      </c>
      <c r="E7" s="364" t="s">
        <v>377</v>
      </c>
      <c r="F7" s="364" t="s">
        <v>378</v>
      </c>
      <c r="G7" s="364" t="s">
        <v>379</v>
      </c>
    </row>
    <row r="8" spans="1:7" x14ac:dyDescent="0.2">
      <c r="A8" s="365"/>
      <c r="B8" s="366"/>
      <c r="C8" s="366"/>
      <c r="D8" s="367"/>
      <c r="E8" s="367"/>
      <c r="F8" s="367"/>
      <c r="G8" s="368"/>
    </row>
    <row r="9" spans="1:7" x14ac:dyDescent="0.2">
      <c r="A9" s="980" t="s">
        <v>348</v>
      </c>
      <c r="B9" s="981"/>
      <c r="C9" s="981"/>
      <c r="D9" s="369">
        <v>21805136914.490002</v>
      </c>
      <c r="E9" s="369">
        <v>45799291528.970001</v>
      </c>
      <c r="F9" s="369">
        <v>13695718734.82</v>
      </c>
      <c r="G9" s="370">
        <v>81300147178.279999</v>
      </c>
    </row>
    <row r="10" spans="1:7" x14ac:dyDescent="0.2">
      <c r="A10" s="372"/>
      <c r="B10" s="373"/>
      <c r="C10" s="373"/>
      <c r="D10" s="374"/>
      <c r="E10" s="374"/>
      <c r="F10" s="374"/>
      <c r="G10" s="375"/>
    </row>
    <row r="11" spans="1:7" x14ac:dyDescent="0.2">
      <c r="A11" s="376" t="s">
        <v>349</v>
      </c>
      <c r="B11" s="377"/>
      <c r="C11" s="377"/>
      <c r="D11" s="378">
        <v>18998496213.75</v>
      </c>
      <c r="E11" s="378">
        <v>35012252344.419998</v>
      </c>
      <c r="F11" s="378">
        <v>6884439620.3199997</v>
      </c>
      <c r="G11" s="379">
        <v>60895188178.489998</v>
      </c>
    </row>
    <row r="12" spans="1:7" x14ac:dyDescent="0.2">
      <c r="A12" s="380"/>
      <c r="B12" s="381" t="s">
        <v>350</v>
      </c>
      <c r="C12" s="381"/>
      <c r="D12" s="374">
        <v>7774206859.6000004</v>
      </c>
      <c r="E12" s="374">
        <v>171151483.31999999</v>
      </c>
      <c r="F12" s="374">
        <v>129609337.76000001</v>
      </c>
      <c r="G12" s="375">
        <v>8074967680.6800003</v>
      </c>
    </row>
    <row r="13" spans="1:7" x14ac:dyDescent="0.2">
      <c r="A13" s="380"/>
      <c r="C13" s="381" t="s">
        <v>351</v>
      </c>
      <c r="D13" s="374">
        <v>5699263928.5699997</v>
      </c>
      <c r="E13" s="374">
        <v>0</v>
      </c>
      <c r="F13" s="374">
        <v>4386282.55</v>
      </c>
      <c r="G13" s="375">
        <v>5703650211.1199999</v>
      </c>
    </row>
    <row r="14" spans="1:7" ht="12.75" customHeight="1" x14ac:dyDescent="0.2">
      <c r="A14" s="380"/>
      <c r="C14" s="381" t="s">
        <v>380</v>
      </c>
      <c r="D14" s="374">
        <v>407971114.32999998</v>
      </c>
      <c r="E14" s="374">
        <v>67528706.890000001</v>
      </c>
      <c r="F14" s="374">
        <v>28982693.530000001</v>
      </c>
      <c r="G14" s="375">
        <v>504482514.75</v>
      </c>
    </row>
    <row r="15" spans="1:7" x14ac:dyDescent="0.2">
      <c r="A15" s="380"/>
      <c r="C15" s="381" t="s">
        <v>353</v>
      </c>
      <c r="D15" s="374">
        <v>1666971816.7</v>
      </c>
      <c r="E15" s="374">
        <v>103622776.43000001</v>
      </c>
      <c r="F15" s="374">
        <v>96240361.680000007</v>
      </c>
      <c r="G15" s="375">
        <v>1866834954.8099999</v>
      </c>
    </row>
    <row r="16" spans="1:7" x14ac:dyDescent="0.2">
      <c r="A16" s="380"/>
      <c r="B16" s="381" t="s">
        <v>354</v>
      </c>
      <c r="C16" s="381"/>
      <c r="D16" s="374">
        <v>11224289354.15</v>
      </c>
      <c r="E16" s="374">
        <v>34841100861.099998</v>
      </c>
      <c r="F16" s="374">
        <v>6754830282.5600004</v>
      </c>
      <c r="G16" s="375">
        <v>52820220497.809998</v>
      </c>
    </row>
    <row r="17" spans="1:7" x14ac:dyDescent="0.2">
      <c r="A17" s="380"/>
      <c r="C17" s="381" t="s">
        <v>355</v>
      </c>
      <c r="D17" s="374">
        <v>11193049298.15</v>
      </c>
      <c r="E17" s="374">
        <v>32098286251.02</v>
      </c>
      <c r="F17" s="374">
        <v>6746676306.5600004</v>
      </c>
      <c r="G17" s="375">
        <v>50038011855.730003</v>
      </c>
    </row>
    <row r="18" spans="1:7" x14ac:dyDescent="0.2">
      <c r="A18" s="380"/>
      <c r="C18" s="381" t="s">
        <v>361</v>
      </c>
      <c r="D18" s="374">
        <v>31240056</v>
      </c>
      <c r="E18" s="374">
        <v>2742814610.0799999</v>
      </c>
      <c r="F18" s="374">
        <v>8153976</v>
      </c>
      <c r="G18" s="375">
        <v>2782208642.0799999</v>
      </c>
    </row>
    <row r="19" spans="1:7" x14ac:dyDescent="0.2">
      <c r="A19" s="380"/>
      <c r="G19" s="384"/>
    </row>
    <row r="20" spans="1:7" x14ac:dyDescent="0.2">
      <c r="A20" s="376" t="s">
        <v>363</v>
      </c>
      <c r="B20" s="377"/>
      <c r="C20" s="377"/>
      <c r="D20" s="378">
        <v>1522160196.29</v>
      </c>
      <c r="E20" s="378">
        <v>8957029067.9899998</v>
      </c>
      <c r="F20" s="378">
        <v>954006252.28999996</v>
      </c>
      <c r="G20" s="379">
        <v>11433195516.57</v>
      </c>
    </row>
    <row r="21" spans="1:7" x14ac:dyDescent="0.2">
      <c r="A21" s="380"/>
      <c r="B21" s="381" t="s">
        <v>364</v>
      </c>
      <c r="C21" s="381"/>
      <c r="D21" s="374">
        <v>1522160196.29</v>
      </c>
      <c r="E21" s="374">
        <v>1824579329.24</v>
      </c>
      <c r="F21" s="374">
        <v>954006252.28999996</v>
      </c>
      <c r="G21" s="375">
        <v>4300745777.8199997</v>
      </c>
    </row>
    <row r="22" spans="1:7" x14ac:dyDescent="0.2">
      <c r="A22" s="380"/>
      <c r="C22" s="381" t="s">
        <v>365</v>
      </c>
      <c r="D22" s="374">
        <v>156661379.31</v>
      </c>
      <c r="E22" s="374">
        <v>212732954.63</v>
      </c>
      <c r="F22" s="374">
        <v>293569101.23000002</v>
      </c>
      <c r="G22" s="375">
        <v>662963435.16999996</v>
      </c>
    </row>
    <row r="23" spans="1:7" x14ac:dyDescent="0.2">
      <c r="A23" s="380"/>
      <c r="C23" s="381" t="s">
        <v>366</v>
      </c>
      <c r="D23" s="374">
        <v>1365498816.98</v>
      </c>
      <c r="E23" s="374">
        <v>1611846374.6099999</v>
      </c>
      <c r="F23" s="374">
        <v>660437151.05999994</v>
      </c>
      <c r="G23" s="375">
        <v>3637782342.6500001</v>
      </c>
    </row>
    <row r="24" spans="1:7" x14ac:dyDescent="0.2">
      <c r="A24" s="380"/>
      <c r="B24" s="381" t="s">
        <v>370</v>
      </c>
      <c r="C24" s="381"/>
      <c r="D24" s="374">
        <v>0</v>
      </c>
      <c r="E24" s="374">
        <v>7132449738.75</v>
      </c>
      <c r="F24" s="374">
        <v>0</v>
      </c>
      <c r="G24" s="375">
        <v>7132449738.75</v>
      </c>
    </row>
    <row r="25" spans="1:7" x14ac:dyDescent="0.2">
      <c r="A25" s="380"/>
      <c r="C25" s="381" t="s">
        <v>361</v>
      </c>
      <c r="D25" s="374">
        <v>0</v>
      </c>
      <c r="E25" s="374">
        <v>7132449738.75</v>
      </c>
      <c r="F25" s="374">
        <v>0</v>
      </c>
      <c r="G25" s="375">
        <v>7132449738.75</v>
      </c>
    </row>
    <row r="26" spans="1:7" x14ac:dyDescent="0.2">
      <c r="A26" s="380"/>
      <c r="G26" s="384"/>
    </row>
    <row r="27" spans="1:7" x14ac:dyDescent="0.2">
      <c r="A27" s="376" t="s">
        <v>371</v>
      </c>
      <c r="B27" s="377"/>
      <c r="C27" s="377"/>
      <c r="D27" s="378">
        <v>667216460.44000006</v>
      </c>
      <c r="E27" s="378">
        <v>1830010116.5599999</v>
      </c>
      <c r="F27" s="378">
        <v>3790500.93</v>
      </c>
      <c r="G27" s="379">
        <v>2501017077.9299998</v>
      </c>
    </row>
    <row r="28" spans="1:7" x14ac:dyDescent="0.2">
      <c r="A28" s="380"/>
      <c r="B28" s="381" t="s">
        <v>372</v>
      </c>
      <c r="C28" s="381"/>
      <c r="D28" s="374">
        <v>667216460.44000006</v>
      </c>
      <c r="E28" s="374">
        <v>1830010116.5599999</v>
      </c>
      <c r="F28" s="374">
        <v>3790500.93</v>
      </c>
      <c r="G28" s="375">
        <v>2501017077.9299998</v>
      </c>
    </row>
    <row r="29" spans="1:7" x14ac:dyDescent="0.2">
      <c r="A29" s="380"/>
      <c r="G29" s="384"/>
    </row>
    <row r="30" spans="1:7" x14ac:dyDescent="0.2">
      <c r="A30" s="376" t="s">
        <v>374</v>
      </c>
      <c r="B30" s="377"/>
      <c r="C30" s="377"/>
      <c r="D30" s="378">
        <v>617264044.00999999</v>
      </c>
      <c r="E30" s="378">
        <v>0</v>
      </c>
      <c r="F30" s="378">
        <v>31380356.280000001</v>
      </c>
      <c r="G30" s="379">
        <v>648644400.28999996</v>
      </c>
    </row>
    <row r="31" spans="1:7" x14ac:dyDescent="0.2">
      <c r="A31" s="380"/>
      <c r="B31" s="381" t="s">
        <v>355</v>
      </c>
      <c r="C31" s="381"/>
      <c r="D31" s="374">
        <v>617264044.00999999</v>
      </c>
      <c r="E31" s="374">
        <v>0</v>
      </c>
      <c r="F31" s="374">
        <v>31380356.280000001</v>
      </c>
      <c r="G31" s="375">
        <v>648644400.28999996</v>
      </c>
    </row>
    <row r="32" spans="1:7" x14ac:dyDescent="0.2">
      <c r="A32" s="380"/>
      <c r="G32" s="384"/>
    </row>
    <row r="33" spans="1:7" x14ac:dyDescent="0.2">
      <c r="A33" s="376" t="s">
        <v>189</v>
      </c>
      <c r="B33" s="377"/>
      <c r="C33" s="377"/>
      <c r="D33" s="378">
        <v>0</v>
      </c>
      <c r="E33" s="378">
        <v>0</v>
      </c>
      <c r="F33" s="378">
        <v>5822102005</v>
      </c>
      <c r="G33" s="379">
        <v>5822102005</v>
      </c>
    </row>
    <row r="34" spans="1:7" x14ac:dyDescent="0.2">
      <c r="A34" s="380"/>
      <c r="B34" s="381" t="s">
        <v>361</v>
      </c>
      <c r="C34" s="381"/>
      <c r="D34" s="374">
        <v>0</v>
      </c>
      <c r="E34" s="374">
        <v>0</v>
      </c>
      <c r="F34" s="374">
        <v>5822102005</v>
      </c>
      <c r="G34" s="375">
        <v>5822102005</v>
      </c>
    </row>
    <row r="35" spans="1:7" x14ac:dyDescent="0.2">
      <c r="A35" s="387"/>
      <c r="B35" s="388"/>
      <c r="C35" s="388"/>
      <c r="D35" s="388"/>
      <c r="E35" s="388"/>
      <c r="F35" s="388"/>
      <c r="G35" s="389"/>
    </row>
    <row r="39" spans="1:7" x14ac:dyDescent="0.2">
      <c r="F39" s="382"/>
      <c r="G39" s="382"/>
    </row>
    <row r="40" spans="1:7" x14ac:dyDescent="0.2">
      <c r="F40" s="382"/>
    </row>
  </sheetData>
  <mergeCells count="5">
    <mergeCell ref="A3:G3"/>
    <mergeCell ref="A4:G4"/>
    <mergeCell ref="A6:C7"/>
    <mergeCell ref="D6:G6"/>
    <mergeCell ref="A9:C9"/>
  </mergeCells>
  <printOptions horizontalCentered="1"/>
  <pageMargins left="0.19685039370078741" right="0.19685039370078741" top="0.39370078740157483" bottom="0.19685039370078741" header="0" footer="0.19685039370078741"/>
  <pageSetup orientation="portrait" errors="NA" horizontalDpi="4294967295" verticalDpi="4294967295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80" zoomScaleNormal="80" workbookViewId="0">
      <selection activeCell="J6" sqref="J6"/>
    </sheetView>
  </sheetViews>
  <sheetFormatPr baseColWidth="10" defaultRowHeight="11.25" x14ac:dyDescent="0.2"/>
  <cols>
    <col min="1" max="1" width="3.5703125" style="361" customWidth="1"/>
    <col min="2" max="2" width="4.42578125" style="361" customWidth="1"/>
    <col min="3" max="3" width="3.42578125" style="361" customWidth="1"/>
    <col min="4" max="4" width="29.28515625" style="361" customWidth="1"/>
    <col min="5" max="5" width="19.7109375" style="361" customWidth="1"/>
    <col min="6" max="7" width="17.7109375" style="361" customWidth="1"/>
    <col min="8" max="8" width="14.5703125" style="361" bestFit="1" customWidth="1"/>
    <col min="9" max="9" width="15" style="361" bestFit="1" customWidth="1"/>
    <col min="10" max="10" width="14.7109375" style="361" customWidth="1"/>
    <col min="11" max="11" width="22.140625" style="361" customWidth="1"/>
    <col min="12" max="12" width="17" style="361" bestFit="1" customWidth="1"/>
    <col min="13" max="16384" width="11.42578125" style="361"/>
  </cols>
  <sheetData>
    <row r="1" spans="1:11" x14ac:dyDescent="0.2">
      <c r="A1" s="358"/>
      <c r="B1" s="358"/>
      <c r="C1" s="358"/>
      <c r="D1" s="358"/>
      <c r="E1" s="359"/>
      <c r="F1" s="359"/>
      <c r="G1" s="360"/>
    </row>
    <row r="2" spans="1:11" x14ac:dyDescent="0.2">
      <c r="A2" s="358"/>
      <c r="B2" s="358"/>
      <c r="C2" s="358"/>
      <c r="D2" s="358"/>
      <c r="E2" s="359"/>
      <c r="F2" s="359"/>
      <c r="G2" s="362"/>
    </row>
    <row r="3" spans="1:11" x14ac:dyDescent="0.2">
      <c r="A3" s="966" t="s">
        <v>344</v>
      </c>
      <c r="B3" s="966"/>
      <c r="C3" s="966"/>
      <c r="D3" s="966"/>
      <c r="E3" s="966"/>
      <c r="F3" s="966"/>
      <c r="G3" s="966"/>
    </row>
    <row r="4" spans="1:11" x14ac:dyDescent="0.2">
      <c r="A4" s="966" t="s">
        <v>345</v>
      </c>
      <c r="B4" s="966"/>
      <c r="C4" s="966"/>
      <c r="D4" s="966"/>
      <c r="E4" s="966"/>
      <c r="F4" s="966"/>
      <c r="G4" s="966"/>
    </row>
    <row r="5" spans="1:11" x14ac:dyDescent="0.2">
      <c r="A5" s="358"/>
      <c r="B5" s="358"/>
      <c r="C5" s="358"/>
      <c r="D5" s="358"/>
      <c r="E5" s="358"/>
      <c r="F5" s="359"/>
      <c r="G5" s="359"/>
    </row>
    <row r="6" spans="1:11" ht="22.5" customHeight="1" x14ac:dyDescent="0.2">
      <c r="A6" s="974" t="s">
        <v>3</v>
      </c>
      <c r="B6" s="982"/>
      <c r="C6" s="982"/>
      <c r="D6" s="983"/>
      <c r="E6" s="363">
        <v>2020</v>
      </c>
      <c r="F6" s="964">
        <v>2021</v>
      </c>
      <c r="G6" s="964"/>
    </row>
    <row r="7" spans="1:11" x14ac:dyDescent="0.2">
      <c r="A7" s="977"/>
      <c r="B7" s="984"/>
      <c r="C7" s="984"/>
      <c r="D7" s="985"/>
      <c r="E7" s="364" t="s">
        <v>346</v>
      </c>
      <c r="F7" s="364" t="s">
        <v>347</v>
      </c>
      <c r="G7" s="364" t="s">
        <v>346</v>
      </c>
    </row>
    <row r="8" spans="1:11" x14ac:dyDescent="0.2">
      <c r="A8" s="365"/>
      <c r="B8" s="366"/>
      <c r="C8" s="366"/>
      <c r="D8" s="366"/>
      <c r="E8" s="367"/>
      <c r="F8" s="367"/>
      <c r="G8" s="368"/>
    </row>
    <row r="9" spans="1:11" ht="12.75" x14ac:dyDescent="0.2">
      <c r="A9" s="980" t="s">
        <v>348</v>
      </c>
      <c r="B9" s="986"/>
      <c r="C9" s="986"/>
      <c r="D9" s="986"/>
      <c r="E9" s="369">
        <v>91402278983.960007</v>
      </c>
      <c r="F9" s="369">
        <v>75193983989</v>
      </c>
      <c r="G9" s="370">
        <v>81300147178.279999</v>
      </c>
      <c r="H9" s="371"/>
      <c r="I9" s="371"/>
      <c r="J9" s="371"/>
      <c r="K9" s="371"/>
    </row>
    <row r="10" spans="1:11" x14ac:dyDescent="0.2">
      <c r="A10" s="372"/>
      <c r="B10" s="373"/>
      <c r="C10" s="373"/>
      <c r="D10" s="373"/>
      <c r="E10" s="374"/>
      <c r="F10" s="374"/>
      <c r="G10" s="375"/>
    </row>
    <row r="11" spans="1:11" x14ac:dyDescent="0.2">
      <c r="A11" s="376" t="s">
        <v>349</v>
      </c>
      <c r="B11" s="377"/>
      <c r="C11" s="377"/>
      <c r="D11" s="377"/>
      <c r="E11" s="378">
        <v>57257708243.360001</v>
      </c>
      <c r="F11" s="378">
        <v>53889781784.279999</v>
      </c>
      <c r="G11" s="379">
        <v>60895188178.489998</v>
      </c>
      <c r="H11" s="371"/>
      <c r="I11" s="371"/>
      <c r="J11" s="371"/>
      <c r="K11" s="371"/>
    </row>
    <row r="12" spans="1:11" x14ac:dyDescent="0.2">
      <c r="A12" s="380"/>
      <c r="B12" s="381" t="s">
        <v>350</v>
      </c>
      <c r="C12" s="381"/>
      <c r="D12" s="381"/>
      <c r="E12" s="374">
        <v>8202197213.4499998</v>
      </c>
      <c r="F12" s="374">
        <v>5798123929.3000002</v>
      </c>
      <c r="G12" s="375">
        <v>8074967680.6800003</v>
      </c>
      <c r="H12" s="371"/>
      <c r="I12" s="371"/>
      <c r="J12" s="371"/>
      <c r="K12" s="371"/>
    </row>
    <row r="13" spans="1:11" x14ac:dyDescent="0.2">
      <c r="A13" s="380"/>
      <c r="C13" s="381" t="s">
        <v>351</v>
      </c>
      <c r="D13" s="381"/>
      <c r="E13" s="374">
        <v>5535916501.4799995</v>
      </c>
      <c r="F13" s="374">
        <v>4555655530.9200001</v>
      </c>
      <c r="G13" s="375">
        <v>5703650211.1199999</v>
      </c>
      <c r="K13" s="371"/>
    </row>
    <row r="14" spans="1:11" x14ac:dyDescent="0.2">
      <c r="A14" s="380"/>
      <c r="C14" s="381" t="s">
        <v>352</v>
      </c>
      <c r="D14" s="381"/>
      <c r="E14" s="374">
        <v>571913097.37</v>
      </c>
      <c r="F14" s="374">
        <v>310189604.25999999</v>
      </c>
      <c r="G14" s="375">
        <v>504482514.75</v>
      </c>
      <c r="K14" s="371"/>
    </row>
    <row r="15" spans="1:11" x14ac:dyDescent="0.2">
      <c r="A15" s="380"/>
      <c r="C15" s="381" t="s">
        <v>353</v>
      </c>
      <c r="D15" s="381"/>
      <c r="E15" s="374">
        <v>2094367614.5999999</v>
      </c>
      <c r="F15" s="374">
        <v>932278794.12</v>
      </c>
      <c r="G15" s="375">
        <v>1866834954.8099999</v>
      </c>
      <c r="K15" s="371"/>
    </row>
    <row r="16" spans="1:11" x14ac:dyDescent="0.2">
      <c r="A16" s="380"/>
      <c r="B16" s="381" t="s">
        <v>354</v>
      </c>
      <c r="C16" s="381"/>
      <c r="D16" s="381"/>
      <c r="E16" s="374">
        <v>49055511029.910004</v>
      </c>
      <c r="F16" s="374">
        <v>48091657854.980003</v>
      </c>
      <c r="G16" s="375">
        <v>52820220497.809998</v>
      </c>
      <c r="K16" s="371"/>
    </row>
    <row r="17" spans="1:11" x14ac:dyDescent="0.2">
      <c r="A17" s="380"/>
      <c r="C17" s="381" t="s">
        <v>355</v>
      </c>
      <c r="E17" s="374">
        <v>46239246780.620003</v>
      </c>
      <c r="F17" s="374">
        <v>45342121631.980003</v>
      </c>
      <c r="G17" s="375">
        <v>50038011855.730003</v>
      </c>
      <c r="H17" s="371"/>
      <c r="I17" s="371"/>
      <c r="J17" s="371"/>
      <c r="K17" s="371"/>
    </row>
    <row r="18" spans="1:11" x14ac:dyDescent="0.2">
      <c r="A18" s="380"/>
      <c r="D18" s="381" t="s">
        <v>356</v>
      </c>
      <c r="E18" s="374">
        <v>36473819597.169998</v>
      </c>
      <c r="F18" s="374">
        <v>38009548177.57</v>
      </c>
      <c r="G18" s="375">
        <v>39102942980.93</v>
      </c>
      <c r="K18" s="371"/>
    </row>
    <row r="19" spans="1:11" x14ac:dyDescent="0.2">
      <c r="A19" s="380"/>
      <c r="D19" s="381" t="s">
        <v>352</v>
      </c>
      <c r="E19" s="374">
        <v>2749356782.2800002</v>
      </c>
      <c r="F19" s="374">
        <v>1498160489.55</v>
      </c>
      <c r="G19" s="375">
        <v>2356484685.0100002</v>
      </c>
      <c r="K19" s="371"/>
    </row>
    <row r="20" spans="1:11" x14ac:dyDescent="0.2">
      <c r="A20" s="380"/>
      <c r="D20" s="381" t="s">
        <v>357</v>
      </c>
      <c r="E20" s="374">
        <v>4819024708.5200005</v>
      </c>
      <c r="F20" s="374">
        <v>5491862639.5799999</v>
      </c>
      <c r="G20" s="375">
        <v>6336289822.9499998</v>
      </c>
      <c r="K20" s="371"/>
    </row>
    <row r="21" spans="1:11" x14ac:dyDescent="0.2">
      <c r="A21" s="380"/>
      <c r="D21" s="381" t="s">
        <v>358</v>
      </c>
      <c r="E21" s="374">
        <v>272782973</v>
      </c>
      <c r="F21" s="374">
        <v>0</v>
      </c>
      <c r="G21" s="375">
        <v>329444368.76999998</v>
      </c>
      <c r="K21" s="371"/>
    </row>
    <row r="22" spans="1:11" x14ac:dyDescent="0.2">
      <c r="A22" s="380"/>
      <c r="D22" s="381" t="s">
        <v>359</v>
      </c>
      <c r="E22" s="374">
        <v>1542680560.1900001</v>
      </c>
      <c r="F22" s="374">
        <v>294071082.45999998</v>
      </c>
      <c r="G22" s="375">
        <v>1778027700.4400001</v>
      </c>
      <c r="K22" s="371"/>
    </row>
    <row r="23" spans="1:11" x14ac:dyDescent="0.2">
      <c r="A23" s="380"/>
      <c r="D23" s="381" t="s">
        <v>360</v>
      </c>
      <c r="E23" s="374">
        <v>59766097.079999998</v>
      </c>
      <c r="F23" s="374">
        <v>35192154.710000001</v>
      </c>
      <c r="G23" s="375">
        <v>57470898.090000004</v>
      </c>
      <c r="K23" s="371"/>
    </row>
    <row r="24" spans="1:11" x14ac:dyDescent="0.2">
      <c r="A24" s="380"/>
      <c r="D24" s="381" t="s">
        <v>361</v>
      </c>
      <c r="E24" s="374">
        <v>92244174.290000007</v>
      </c>
      <c r="F24" s="374">
        <v>0</v>
      </c>
      <c r="G24" s="375">
        <v>0</v>
      </c>
      <c r="K24" s="371"/>
    </row>
    <row r="25" spans="1:11" x14ac:dyDescent="0.2">
      <c r="A25" s="380"/>
      <c r="D25" s="381" t="s">
        <v>362</v>
      </c>
      <c r="E25" s="374">
        <v>229571888.09</v>
      </c>
      <c r="F25" s="374">
        <v>13287088.109999999</v>
      </c>
      <c r="G25" s="375">
        <v>77351399.540000007</v>
      </c>
      <c r="K25" s="371"/>
    </row>
    <row r="26" spans="1:11" x14ac:dyDescent="0.2">
      <c r="A26" s="380"/>
      <c r="C26" s="381" t="s">
        <v>361</v>
      </c>
      <c r="E26" s="374">
        <v>2816264249.29</v>
      </c>
      <c r="F26" s="374">
        <v>2749536223</v>
      </c>
      <c r="G26" s="375">
        <v>2782208642.0799999</v>
      </c>
      <c r="H26" s="382"/>
      <c r="I26" s="382"/>
      <c r="J26" s="382"/>
      <c r="K26" s="371"/>
    </row>
    <row r="27" spans="1:11" x14ac:dyDescent="0.2">
      <c r="A27" s="380"/>
      <c r="D27" s="381" t="s">
        <v>361</v>
      </c>
      <c r="E27" s="374">
        <v>2816264249.29</v>
      </c>
      <c r="F27" s="374">
        <v>2749536223</v>
      </c>
      <c r="G27" s="375">
        <v>2782208642.0799999</v>
      </c>
      <c r="K27" s="371"/>
    </row>
    <row r="28" spans="1:11" x14ac:dyDescent="0.2">
      <c r="A28" s="380"/>
      <c r="E28" s="383"/>
      <c r="G28" s="384"/>
      <c r="K28" s="371"/>
    </row>
    <row r="29" spans="1:11" x14ac:dyDescent="0.2">
      <c r="A29" s="376" t="s">
        <v>363</v>
      </c>
      <c r="B29" s="385"/>
      <c r="C29" s="377"/>
      <c r="D29" s="377"/>
      <c r="E29" s="378">
        <v>11302343153.110001</v>
      </c>
      <c r="F29" s="378">
        <v>12356114549.809999</v>
      </c>
      <c r="G29" s="379">
        <v>11433195516.57</v>
      </c>
      <c r="H29" s="371"/>
      <c r="I29" s="371"/>
      <c r="J29" s="371"/>
      <c r="K29" s="371"/>
    </row>
    <row r="30" spans="1:11" x14ac:dyDescent="0.2">
      <c r="A30" s="380"/>
      <c r="B30" s="381" t="s">
        <v>364</v>
      </c>
      <c r="E30" s="374">
        <v>4084258486.9200001</v>
      </c>
      <c r="F30" s="374">
        <v>5224368979.8100004</v>
      </c>
      <c r="G30" s="375">
        <v>4300745777.8199997</v>
      </c>
      <c r="H30" s="371"/>
      <c r="I30" s="371"/>
      <c r="J30" s="371"/>
      <c r="K30" s="371"/>
    </row>
    <row r="31" spans="1:11" x14ac:dyDescent="0.2">
      <c r="A31" s="380"/>
      <c r="C31" s="381" t="s">
        <v>365</v>
      </c>
      <c r="D31" s="381"/>
      <c r="E31" s="374">
        <v>586184009.00999999</v>
      </c>
      <c r="F31" s="374">
        <v>266540342.75999999</v>
      </c>
      <c r="G31" s="375">
        <v>662963435.16999996</v>
      </c>
      <c r="H31" s="382"/>
      <c r="I31" s="382"/>
      <c r="J31" s="382"/>
      <c r="K31" s="371"/>
    </row>
    <row r="32" spans="1:11" x14ac:dyDescent="0.2">
      <c r="A32" s="380"/>
      <c r="C32" s="381" t="s">
        <v>366</v>
      </c>
      <c r="D32" s="381"/>
      <c r="E32" s="374">
        <v>3498074477.9099998</v>
      </c>
      <c r="F32" s="374">
        <v>4957828637.0500002</v>
      </c>
      <c r="G32" s="375">
        <v>3637782342.6500001</v>
      </c>
      <c r="H32" s="371"/>
      <c r="I32" s="371"/>
      <c r="J32" s="371"/>
      <c r="K32" s="371"/>
    </row>
    <row r="33" spans="1:11" x14ac:dyDescent="0.2">
      <c r="A33" s="380"/>
      <c r="D33" s="381" t="s">
        <v>367</v>
      </c>
      <c r="E33" s="374">
        <v>2985917694.5</v>
      </c>
      <c r="F33" s="374">
        <v>2215613147</v>
      </c>
      <c r="G33" s="375">
        <v>2970312846.4099998</v>
      </c>
      <c r="K33" s="371"/>
    </row>
    <row r="34" spans="1:11" x14ac:dyDescent="0.2">
      <c r="A34" s="380"/>
      <c r="D34" s="381" t="s">
        <v>368</v>
      </c>
      <c r="E34" s="374">
        <v>331483127.55000001</v>
      </c>
      <c r="F34" s="374">
        <v>496780544.12</v>
      </c>
      <c r="G34" s="375">
        <v>384253850.50999999</v>
      </c>
      <c r="K34" s="371"/>
    </row>
    <row r="35" spans="1:11" x14ac:dyDescent="0.2">
      <c r="A35" s="380"/>
      <c r="D35" s="381" t="s">
        <v>369</v>
      </c>
      <c r="E35" s="374">
        <v>180673655.86000001</v>
      </c>
      <c r="F35" s="374">
        <v>2245434945.9299998</v>
      </c>
      <c r="G35" s="375">
        <v>283215645.73000002</v>
      </c>
      <c r="K35" s="371"/>
    </row>
    <row r="36" spans="1:11" x14ac:dyDescent="0.2">
      <c r="A36" s="380"/>
      <c r="B36" s="381" t="s">
        <v>370</v>
      </c>
      <c r="C36" s="381"/>
      <c r="D36" s="381"/>
      <c r="E36" s="374">
        <v>7218084666.1899996</v>
      </c>
      <c r="F36" s="374">
        <v>7131745570</v>
      </c>
      <c r="G36" s="375">
        <v>7132449738.75</v>
      </c>
      <c r="H36" s="382"/>
      <c r="I36" s="382"/>
      <c r="J36" s="382"/>
      <c r="K36" s="371"/>
    </row>
    <row r="37" spans="1:11" x14ac:dyDescent="0.2">
      <c r="A37" s="380"/>
      <c r="C37" s="381" t="s">
        <v>361</v>
      </c>
      <c r="D37" s="381"/>
      <c r="E37" s="374">
        <v>7218084666.1899996</v>
      </c>
      <c r="F37" s="374">
        <v>7131745570</v>
      </c>
      <c r="G37" s="375">
        <v>7132449738.75</v>
      </c>
      <c r="K37" s="371"/>
    </row>
    <row r="38" spans="1:11" x14ac:dyDescent="0.2">
      <c r="A38" s="380"/>
      <c r="E38" s="383"/>
      <c r="G38" s="384"/>
      <c r="K38" s="371"/>
    </row>
    <row r="39" spans="1:11" x14ac:dyDescent="0.2">
      <c r="A39" s="376" t="s">
        <v>371</v>
      </c>
      <c r="B39" s="385"/>
      <c r="C39" s="377"/>
      <c r="D39" s="377"/>
      <c r="E39" s="378">
        <v>16096532246.5</v>
      </c>
      <c r="F39" s="378">
        <v>2706465015.6500001</v>
      </c>
      <c r="G39" s="379">
        <v>2501017077.9299998</v>
      </c>
      <c r="H39" s="386"/>
      <c r="I39" s="386"/>
      <c r="J39" s="386"/>
      <c r="K39" s="371"/>
    </row>
    <row r="40" spans="1:11" x14ac:dyDescent="0.2">
      <c r="A40" s="380"/>
      <c r="B40" s="381" t="s">
        <v>356</v>
      </c>
      <c r="C40" s="381"/>
      <c r="D40" s="381"/>
      <c r="E40" s="374">
        <v>38736570.259999998</v>
      </c>
      <c r="F40" s="374">
        <v>0</v>
      </c>
      <c r="G40" s="375">
        <v>3942586.88</v>
      </c>
      <c r="K40" s="371"/>
    </row>
    <row r="41" spans="1:11" x14ac:dyDescent="0.2">
      <c r="A41" s="380"/>
      <c r="B41" s="381" t="s">
        <v>372</v>
      </c>
      <c r="C41" s="381"/>
      <c r="D41" s="381"/>
      <c r="E41" s="374">
        <v>16040337094.09</v>
      </c>
      <c r="F41" s="374">
        <v>2706465015.6500001</v>
      </c>
      <c r="G41" s="375">
        <v>2447699687.3000002</v>
      </c>
      <c r="K41" s="371"/>
    </row>
    <row r="42" spans="1:11" x14ac:dyDescent="0.2">
      <c r="A42" s="380"/>
      <c r="B42" s="381" t="s">
        <v>373</v>
      </c>
      <c r="C42" s="381"/>
      <c r="D42" s="381"/>
      <c r="E42" s="374">
        <v>17458582.149999999</v>
      </c>
      <c r="F42" s="374">
        <v>0</v>
      </c>
      <c r="G42" s="375">
        <v>49374803.75</v>
      </c>
      <c r="K42" s="371"/>
    </row>
    <row r="43" spans="1:11" x14ac:dyDescent="0.2">
      <c r="A43" s="380"/>
      <c r="E43" s="383"/>
      <c r="G43" s="384"/>
      <c r="K43" s="371"/>
    </row>
    <row r="44" spans="1:11" x14ac:dyDescent="0.2">
      <c r="A44" s="376" t="s">
        <v>374</v>
      </c>
      <c r="B44" s="385"/>
      <c r="C44" s="377"/>
      <c r="D44" s="377"/>
      <c r="E44" s="378">
        <v>665894290.73000002</v>
      </c>
      <c r="F44" s="378">
        <v>555955988.25999999</v>
      </c>
      <c r="G44" s="379">
        <v>648644400.28999996</v>
      </c>
      <c r="H44" s="386"/>
      <c r="I44" s="386"/>
      <c r="J44" s="386"/>
      <c r="K44" s="371"/>
    </row>
    <row r="45" spans="1:11" x14ac:dyDescent="0.2">
      <c r="A45" s="380"/>
      <c r="B45" s="381" t="s">
        <v>356</v>
      </c>
      <c r="C45" s="381"/>
      <c r="D45" s="381"/>
      <c r="E45" s="374">
        <v>190432612.83000001</v>
      </c>
      <c r="F45" s="374">
        <v>0</v>
      </c>
      <c r="G45" s="375">
        <v>0</v>
      </c>
      <c r="K45" s="371"/>
    </row>
    <row r="46" spans="1:11" x14ac:dyDescent="0.2">
      <c r="A46" s="380"/>
      <c r="B46" s="381" t="s">
        <v>374</v>
      </c>
      <c r="C46" s="381"/>
      <c r="D46" s="381"/>
      <c r="E46" s="374">
        <v>475461677.89999998</v>
      </c>
      <c r="F46" s="374">
        <v>555955988.25999999</v>
      </c>
      <c r="G46" s="375">
        <v>648644400.28999996</v>
      </c>
      <c r="K46" s="371"/>
    </row>
    <row r="47" spans="1:11" x14ac:dyDescent="0.2">
      <c r="A47" s="380"/>
      <c r="E47" s="383"/>
      <c r="G47" s="384"/>
      <c r="K47" s="371"/>
    </row>
    <row r="48" spans="1:11" x14ac:dyDescent="0.2">
      <c r="A48" s="376" t="s">
        <v>189</v>
      </c>
      <c r="B48" s="385"/>
      <c r="C48" s="377"/>
      <c r="D48" s="377"/>
      <c r="E48" s="378">
        <v>6079801050.2600002</v>
      </c>
      <c r="F48" s="378">
        <v>5685666651</v>
      </c>
      <c r="G48" s="379">
        <v>5822102005</v>
      </c>
      <c r="H48" s="382"/>
      <c r="I48" s="382"/>
      <c r="J48" s="382"/>
      <c r="K48" s="371"/>
    </row>
    <row r="49" spans="1:11" x14ac:dyDescent="0.2">
      <c r="A49" s="380"/>
      <c r="B49" s="381" t="s">
        <v>189</v>
      </c>
      <c r="C49" s="381"/>
      <c r="D49" s="381"/>
      <c r="E49" s="374">
        <v>6079801050.2600002</v>
      </c>
      <c r="F49" s="374">
        <v>5685666651</v>
      </c>
      <c r="G49" s="375">
        <v>5822102005</v>
      </c>
      <c r="I49" s="371"/>
      <c r="K49" s="371"/>
    </row>
    <row r="50" spans="1:11" x14ac:dyDescent="0.2">
      <c r="A50" s="387"/>
      <c r="B50" s="388"/>
      <c r="C50" s="388"/>
      <c r="D50" s="388"/>
      <c r="E50" s="388"/>
      <c r="F50" s="388"/>
      <c r="G50" s="389"/>
      <c r="I50" s="371"/>
    </row>
  </sheetData>
  <mergeCells count="5">
    <mergeCell ref="A3:G3"/>
    <mergeCell ref="A4:G4"/>
    <mergeCell ref="A6:D7"/>
    <mergeCell ref="F6:G6"/>
    <mergeCell ref="A9:D9"/>
  </mergeCells>
  <printOptions horizontalCentered="1"/>
  <pageMargins left="0.19685039370078741" right="0.19685039370078741" top="0.39370078740157483" bottom="0.19685039370078741" header="0" footer="0.19685039370078741"/>
  <pageSetup orientation="portrait" errors="NA" horizontalDpi="4294967295" verticalDpi="4294967295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sqref="A1:G1"/>
    </sheetView>
  </sheetViews>
  <sheetFormatPr baseColWidth="10" defaultRowHeight="15" x14ac:dyDescent="0.25"/>
  <cols>
    <col min="1" max="1" width="34.42578125" customWidth="1"/>
    <col min="2" max="2" width="12.7109375" bestFit="1" customWidth="1"/>
    <col min="8" max="8" width="16.85546875" bestFit="1" customWidth="1"/>
    <col min="9" max="12" width="15.140625" bestFit="1" customWidth="1"/>
  </cols>
  <sheetData>
    <row r="1" spans="1:10" x14ac:dyDescent="0.25">
      <c r="A1" s="987" t="s">
        <v>341</v>
      </c>
      <c r="B1" s="987"/>
      <c r="C1" s="987"/>
      <c r="D1" s="987"/>
      <c r="E1" s="987"/>
      <c r="F1" s="987"/>
      <c r="G1" s="987"/>
    </row>
    <row r="2" spans="1:10" x14ac:dyDescent="0.25">
      <c r="A2" s="987" t="s">
        <v>1</v>
      </c>
      <c r="B2" s="987"/>
      <c r="C2" s="987"/>
      <c r="D2" s="987"/>
      <c r="E2" s="987"/>
      <c r="F2" s="987"/>
      <c r="G2" s="987"/>
    </row>
    <row r="3" spans="1:10" x14ac:dyDescent="0.25">
      <c r="A3" s="988" t="s">
        <v>2</v>
      </c>
      <c r="B3" s="988"/>
      <c r="C3" s="988"/>
      <c r="D3" s="988"/>
      <c r="E3" s="988"/>
      <c r="F3" s="988"/>
      <c r="G3" s="988"/>
    </row>
    <row r="4" spans="1:10" x14ac:dyDescent="0.25">
      <c r="A4" s="95"/>
      <c r="B4" s="9"/>
      <c r="C4" s="9"/>
      <c r="D4" s="9"/>
      <c r="E4" s="9"/>
      <c r="F4" s="9"/>
      <c r="G4" s="9"/>
    </row>
    <row r="5" spans="1:10" x14ac:dyDescent="0.25">
      <c r="A5" s="989" t="s">
        <v>3</v>
      </c>
      <c r="B5" s="992" t="s">
        <v>4</v>
      </c>
      <c r="C5" s="993"/>
      <c r="D5" s="994"/>
      <c r="E5" s="995" t="s">
        <v>5</v>
      </c>
      <c r="F5" s="993"/>
      <c r="G5" s="996"/>
    </row>
    <row r="6" spans="1:10" ht="15" customHeight="1" x14ac:dyDescent="0.25">
      <c r="A6" s="990"/>
      <c r="B6" s="997" t="s">
        <v>6</v>
      </c>
      <c r="C6" s="999" t="s">
        <v>7</v>
      </c>
      <c r="D6" s="994"/>
      <c r="E6" s="995" t="s">
        <v>8</v>
      </c>
      <c r="F6" s="994"/>
      <c r="G6" s="10">
        <v>2020</v>
      </c>
      <c r="I6">
        <v>1.0737000000000001</v>
      </c>
      <c r="J6" s="343" t="s">
        <v>141</v>
      </c>
    </row>
    <row r="7" spans="1:10" ht="24.75" customHeight="1" x14ac:dyDescent="0.25">
      <c r="A7" s="991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  <c r="I7" s="1"/>
    </row>
    <row r="8" spans="1:10" x14ac:dyDescent="0.25">
      <c r="A8" s="16" t="s">
        <v>15</v>
      </c>
      <c r="B8" s="17">
        <f>+B10+B11</f>
        <v>80471744</v>
      </c>
      <c r="C8" s="17">
        <f>+C10+C11</f>
        <v>1</v>
      </c>
      <c r="D8" s="17">
        <f>+D10+D11</f>
        <v>66908892</v>
      </c>
      <c r="E8" s="17">
        <f>+E10+E11</f>
        <v>66908891</v>
      </c>
      <c r="F8" s="344" t="s">
        <v>33</v>
      </c>
      <c r="G8" s="345">
        <f>(D8/1.0737)/B8*100-100</f>
        <v>-22.56</v>
      </c>
      <c r="H8" s="346"/>
      <c r="I8" s="1"/>
    </row>
    <row r="9" spans="1:10" x14ac:dyDescent="0.25">
      <c r="A9" s="347"/>
      <c r="B9" s="348"/>
      <c r="C9" s="348"/>
      <c r="D9" s="348"/>
      <c r="E9" s="349"/>
      <c r="F9" s="350"/>
      <c r="G9" s="351"/>
      <c r="H9" s="151"/>
    </row>
    <row r="10" spans="1:10" ht="35.25" customHeight="1" x14ac:dyDescent="0.25">
      <c r="A10" s="352" t="s">
        <v>342</v>
      </c>
      <c r="B10" s="353">
        <v>80471744</v>
      </c>
      <c r="C10" s="286">
        <v>1</v>
      </c>
      <c r="D10" s="353">
        <v>66908892</v>
      </c>
      <c r="E10" s="286">
        <f>D10-C10</f>
        <v>66908891</v>
      </c>
      <c r="F10" s="354" t="s">
        <v>33</v>
      </c>
      <c r="G10" s="355">
        <f>(D10/1.0737)/B10*100-100</f>
        <v>-22.56</v>
      </c>
      <c r="I10" s="151"/>
    </row>
    <row r="11" spans="1:10" ht="35.25" customHeight="1" x14ac:dyDescent="0.25">
      <c r="A11" s="352" t="s">
        <v>343</v>
      </c>
      <c r="B11" s="353">
        <v>0</v>
      </c>
      <c r="C11" s="286">
        <v>0</v>
      </c>
      <c r="D11" s="353">
        <v>0</v>
      </c>
      <c r="E11" s="286">
        <f>D11-C11</f>
        <v>0</v>
      </c>
      <c r="F11" s="354">
        <v>0</v>
      </c>
      <c r="G11" s="356">
        <v>0</v>
      </c>
      <c r="I11" s="357"/>
    </row>
    <row r="12" spans="1:10" x14ac:dyDescent="0.25">
      <c r="A12" s="149" t="s">
        <v>77</v>
      </c>
      <c r="B12" s="149"/>
      <c r="C12" s="149"/>
      <c r="D12" s="150"/>
      <c r="E12" s="150"/>
      <c r="F12" s="150"/>
      <c r="G12" s="95"/>
    </row>
    <row r="13" spans="1:10" x14ac:dyDescent="0.25">
      <c r="A13" s="165" t="s">
        <v>36</v>
      </c>
      <c r="B13" s="165"/>
      <c r="C13" s="95"/>
      <c r="D13" s="95"/>
      <c r="E13" s="95"/>
      <c r="F13" s="95"/>
      <c r="G13" s="95"/>
    </row>
    <row r="14" spans="1:10" x14ac:dyDescent="0.25">
      <c r="D14" s="277"/>
    </row>
    <row r="15" spans="1:10" x14ac:dyDescent="0.25">
      <c r="B15" s="277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Normal="100" workbookViewId="0">
      <selection sqref="A1:C1"/>
    </sheetView>
  </sheetViews>
  <sheetFormatPr baseColWidth="10" defaultRowHeight="12.75" x14ac:dyDescent="0.2"/>
  <cols>
    <col min="1" max="1" width="71.7109375" style="323" customWidth="1"/>
    <col min="2" max="2" width="15" style="304" bestFit="1" customWidth="1"/>
    <col min="3" max="3" width="9.28515625" style="304" customWidth="1"/>
    <col min="4" max="4" width="2.7109375" style="304" customWidth="1"/>
    <col min="5" max="5" width="40.28515625" style="304" customWidth="1"/>
    <col min="6" max="6" width="11.42578125" style="304"/>
    <col min="7" max="7" width="7.28515625" style="304" customWidth="1"/>
    <col min="8" max="16384" width="11.42578125" style="304"/>
  </cols>
  <sheetData>
    <row r="1" spans="1:3" x14ac:dyDescent="0.2">
      <c r="A1" s="1000" t="s">
        <v>313</v>
      </c>
      <c r="B1" s="1000"/>
      <c r="C1" s="1000"/>
    </row>
    <row r="2" spans="1:3" x14ac:dyDescent="0.2">
      <c r="A2" s="1000" t="s">
        <v>314</v>
      </c>
      <c r="B2" s="1000"/>
      <c r="C2" s="1000"/>
    </row>
    <row r="3" spans="1:3" x14ac:dyDescent="0.2">
      <c r="A3" s="1001" t="s">
        <v>2</v>
      </c>
      <c r="B3" s="1001"/>
      <c r="C3" s="1001"/>
    </row>
    <row r="4" spans="1:3" ht="5.25" customHeight="1" x14ac:dyDescent="0.2">
      <c r="A4" s="305"/>
      <c r="B4" s="306"/>
      <c r="C4" s="306"/>
    </row>
    <row r="5" spans="1:3" x14ac:dyDescent="0.2">
      <c r="A5" s="330" t="s">
        <v>3</v>
      </c>
      <c r="B5" s="331" t="s">
        <v>12</v>
      </c>
      <c r="C5" s="332" t="s">
        <v>13</v>
      </c>
    </row>
    <row r="6" spans="1:3" x14ac:dyDescent="0.2">
      <c r="A6" s="333" t="s">
        <v>15</v>
      </c>
      <c r="B6" s="334">
        <f>SUM(B7:B32)</f>
        <v>2624929342</v>
      </c>
      <c r="C6" s="335">
        <f>SUM(C7:C33)</f>
        <v>99.98</v>
      </c>
    </row>
    <row r="7" spans="1:3" s="337" customFormat="1" x14ac:dyDescent="0.2">
      <c r="A7" s="314" t="s">
        <v>315</v>
      </c>
      <c r="B7" s="315">
        <v>13092742</v>
      </c>
      <c r="C7" s="336">
        <f t="shared" ref="C7:C32" si="0">B7*100/$B$6</f>
        <v>0.5</v>
      </c>
    </row>
    <row r="8" spans="1:3" s="337" customFormat="1" x14ac:dyDescent="0.2">
      <c r="A8" s="314" t="s">
        <v>316</v>
      </c>
      <c r="B8" s="315">
        <v>578457233</v>
      </c>
      <c r="C8" s="336">
        <f t="shared" si="0"/>
        <v>22.04</v>
      </c>
    </row>
    <row r="9" spans="1:3" s="337" customFormat="1" x14ac:dyDescent="0.2">
      <c r="A9" s="314" t="s">
        <v>317</v>
      </c>
      <c r="B9" s="315">
        <v>10452995</v>
      </c>
      <c r="C9" s="336">
        <f t="shared" si="0"/>
        <v>0.4</v>
      </c>
    </row>
    <row r="10" spans="1:3" s="337" customFormat="1" x14ac:dyDescent="0.2">
      <c r="A10" s="314" t="s">
        <v>318</v>
      </c>
      <c r="B10" s="315">
        <v>10452995</v>
      </c>
      <c r="C10" s="336">
        <f t="shared" si="0"/>
        <v>0.4</v>
      </c>
    </row>
    <row r="11" spans="1:3" s="337" customFormat="1" x14ac:dyDescent="0.2">
      <c r="A11" s="314" t="s">
        <v>319</v>
      </c>
      <c r="B11" s="315">
        <v>9918612</v>
      </c>
      <c r="C11" s="336">
        <f t="shared" si="0"/>
        <v>0.38</v>
      </c>
    </row>
    <row r="12" spans="1:3" s="337" customFormat="1" x14ac:dyDescent="0.2">
      <c r="A12" s="314" t="s">
        <v>320</v>
      </c>
      <c r="B12" s="315">
        <v>181995718</v>
      </c>
      <c r="C12" s="336">
        <f t="shared" si="0"/>
        <v>6.93</v>
      </c>
    </row>
    <row r="13" spans="1:3" s="337" customFormat="1" x14ac:dyDescent="0.2">
      <c r="A13" s="314" t="s">
        <v>321</v>
      </c>
      <c r="B13" s="315">
        <v>82417048</v>
      </c>
      <c r="C13" s="336">
        <f t="shared" si="0"/>
        <v>3.14</v>
      </c>
    </row>
    <row r="14" spans="1:3" s="337" customFormat="1" ht="22.5" x14ac:dyDescent="0.2">
      <c r="A14" s="314" t="s">
        <v>322</v>
      </c>
      <c r="B14" s="315">
        <v>3051685</v>
      </c>
      <c r="C14" s="336">
        <f t="shared" si="0"/>
        <v>0.12</v>
      </c>
    </row>
    <row r="15" spans="1:3" s="337" customFormat="1" x14ac:dyDescent="0.2">
      <c r="A15" s="314" t="s">
        <v>323</v>
      </c>
      <c r="B15" s="315">
        <v>87691731</v>
      </c>
      <c r="C15" s="336">
        <f t="shared" si="0"/>
        <v>3.34</v>
      </c>
    </row>
    <row r="16" spans="1:3" s="337" customFormat="1" x14ac:dyDescent="0.2">
      <c r="A16" s="314" t="s">
        <v>324</v>
      </c>
      <c r="B16" s="315">
        <v>407373325</v>
      </c>
      <c r="C16" s="336">
        <f t="shared" si="0"/>
        <v>15.52</v>
      </c>
    </row>
    <row r="17" spans="1:3" s="337" customFormat="1" x14ac:dyDescent="0.2">
      <c r="A17" s="314" t="s">
        <v>325</v>
      </c>
      <c r="B17" s="315">
        <v>1062651361</v>
      </c>
      <c r="C17" s="336">
        <f t="shared" si="0"/>
        <v>40.479999999999997</v>
      </c>
    </row>
    <row r="18" spans="1:3" s="337" customFormat="1" x14ac:dyDescent="0.2">
      <c r="A18" s="314" t="s">
        <v>326</v>
      </c>
      <c r="B18" s="315">
        <v>22543570</v>
      </c>
      <c r="C18" s="336">
        <f t="shared" si="0"/>
        <v>0.86</v>
      </c>
    </row>
    <row r="19" spans="1:3" s="337" customFormat="1" x14ac:dyDescent="0.2">
      <c r="A19" s="314" t="s">
        <v>327</v>
      </c>
      <c r="B19" s="315">
        <v>29352987</v>
      </c>
      <c r="C19" s="336">
        <f t="shared" si="0"/>
        <v>1.1200000000000001</v>
      </c>
    </row>
    <row r="20" spans="1:3" s="337" customFormat="1" x14ac:dyDescent="0.2">
      <c r="A20" s="314" t="s">
        <v>328</v>
      </c>
      <c r="B20" s="315">
        <v>54285457</v>
      </c>
      <c r="C20" s="336">
        <f t="shared" si="0"/>
        <v>2.0699999999999998</v>
      </c>
    </row>
    <row r="21" spans="1:3" s="337" customFormat="1" x14ac:dyDescent="0.2">
      <c r="A21" s="314" t="s">
        <v>329</v>
      </c>
      <c r="B21" s="315">
        <v>15699009</v>
      </c>
      <c r="C21" s="336">
        <f t="shared" si="0"/>
        <v>0.6</v>
      </c>
    </row>
    <row r="22" spans="1:3" s="337" customFormat="1" x14ac:dyDescent="0.2">
      <c r="A22" s="314" t="s">
        <v>330</v>
      </c>
      <c r="B22" s="315">
        <v>31479377</v>
      </c>
      <c r="C22" s="336">
        <f t="shared" si="0"/>
        <v>1.2</v>
      </c>
    </row>
    <row r="23" spans="1:3" s="337" customFormat="1" x14ac:dyDescent="0.2">
      <c r="A23" s="314" t="s">
        <v>331</v>
      </c>
      <c r="B23" s="315">
        <v>3516946</v>
      </c>
      <c r="C23" s="336">
        <f t="shared" si="0"/>
        <v>0.13</v>
      </c>
    </row>
    <row r="24" spans="1:3" s="337" customFormat="1" x14ac:dyDescent="0.2">
      <c r="A24" s="314" t="s">
        <v>332</v>
      </c>
      <c r="B24" s="315">
        <v>15533975</v>
      </c>
      <c r="C24" s="336">
        <f t="shared" si="0"/>
        <v>0.59</v>
      </c>
    </row>
    <row r="25" spans="1:3" s="337" customFormat="1" x14ac:dyDescent="0.2">
      <c r="A25" s="314" t="s">
        <v>333</v>
      </c>
      <c r="B25" s="315">
        <v>620322</v>
      </c>
      <c r="C25" s="336">
        <f t="shared" si="0"/>
        <v>0.02</v>
      </c>
    </row>
    <row r="26" spans="1:3" s="337" customFormat="1" x14ac:dyDescent="0.2">
      <c r="A26" s="314" t="s">
        <v>334</v>
      </c>
      <c r="B26" s="315">
        <v>620322</v>
      </c>
      <c r="C26" s="336">
        <f t="shared" si="0"/>
        <v>0.02</v>
      </c>
    </row>
    <row r="27" spans="1:3" s="337" customFormat="1" x14ac:dyDescent="0.2">
      <c r="A27" s="314" t="s">
        <v>335</v>
      </c>
      <c r="B27" s="315">
        <v>620322</v>
      </c>
      <c r="C27" s="336">
        <f t="shared" si="0"/>
        <v>0.02</v>
      </c>
    </row>
    <row r="28" spans="1:3" s="337" customFormat="1" x14ac:dyDescent="0.2">
      <c r="A28" s="314" t="s">
        <v>336</v>
      </c>
      <c r="B28" s="315">
        <v>620322</v>
      </c>
      <c r="C28" s="336">
        <f t="shared" si="0"/>
        <v>0.02</v>
      </c>
    </row>
    <row r="29" spans="1:3" s="337" customFormat="1" x14ac:dyDescent="0.2">
      <c r="A29" s="314" t="s">
        <v>337</v>
      </c>
      <c r="B29" s="315">
        <v>620322</v>
      </c>
      <c r="C29" s="336">
        <f t="shared" si="0"/>
        <v>0.02</v>
      </c>
    </row>
    <row r="30" spans="1:3" s="337" customFormat="1" x14ac:dyDescent="0.2">
      <c r="A30" s="314" t="s">
        <v>338</v>
      </c>
      <c r="B30" s="315">
        <v>620322</v>
      </c>
      <c r="C30" s="336">
        <f t="shared" si="0"/>
        <v>0.02</v>
      </c>
    </row>
    <row r="31" spans="1:3" s="337" customFormat="1" x14ac:dyDescent="0.2">
      <c r="A31" s="314" t="s">
        <v>339</v>
      </c>
      <c r="B31" s="315">
        <v>620322</v>
      </c>
      <c r="C31" s="336">
        <f t="shared" si="0"/>
        <v>0.02</v>
      </c>
    </row>
    <row r="32" spans="1:3" s="337" customFormat="1" x14ac:dyDescent="0.2">
      <c r="A32" s="314" t="s">
        <v>340</v>
      </c>
      <c r="B32" s="315">
        <v>620322</v>
      </c>
      <c r="C32" s="336">
        <f t="shared" si="0"/>
        <v>0.02</v>
      </c>
    </row>
    <row r="33" spans="1:3" s="337" customFormat="1" ht="6" customHeight="1" x14ac:dyDescent="0.2">
      <c r="A33" s="338"/>
      <c r="B33" s="339"/>
      <c r="C33" s="340"/>
    </row>
    <row r="34" spans="1:3" x14ac:dyDescent="0.2">
      <c r="A34" s="341"/>
      <c r="B34" s="342"/>
      <c r="C34" s="342"/>
    </row>
    <row r="35" spans="1:3" x14ac:dyDescent="0.2">
      <c r="A35" s="341"/>
      <c r="B35" s="342"/>
      <c r="C35" s="342"/>
    </row>
    <row r="36" spans="1:3" x14ac:dyDescent="0.2">
      <c r="A36" s="341"/>
      <c r="B36" s="342"/>
      <c r="C36" s="342"/>
    </row>
    <row r="37" spans="1:3" x14ac:dyDescent="0.2">
      <c r="A37" s="341"/>
      <c r="B37" s="342"/>
      <c r="C37" s="342"/>
    </row>
    <row r="38" spans="1:3" x14ac:dyDescent="0.2">
      <c r="A38" s="341"/>
      <c r="B38" s="342"/>
      <c r="C38" s="342"/>
    </row>
    <row r="39" spans="1:3" x14ac:dyDescent="0.2">
      <c r="A39" s="341"/>
      <c r="B39" s="342"/>
      <c r="C39" s="342"/>
    </row>
    <row r="40" spans="1:3" x14ac:dyDescent="0.2">
      <c r="A40" s="341"/>
      <c r="B40" s="342"/>
      <c r="C40" s="342"/>
    </row>
    <row r="41" spans="1:3" x14ac:dyDescent="0.2">
      <c r="A41" s="341"/>
      <c r="B41" s="342"/>
      <c r="C41" s="342"/>
    </row>
    <row r="42" spans="1:3" x14ac:dyDescent="0.2">
      <c r="A42" s="341"/>
      <c r="B42" s="342"/>
      <c r="C42" s="342"/>
    </row>
    <row r="43" spans="1:3" x14ac:dyDescent="0.2">
      <c r="A43" s="341"/>
      <c r="B43" s="342"/>
      <c r="C43" s="342"/>
    </row>
    <row r="44" spans="1:3" x14ac:dyDescent="0.2">
      <c r="A44" s="341"/>
      <c r="B44" s="342"/>
      <c r="C44" s="342"/>
    </row>
    <row r="45" spans="1:3" x14ac:dyDescent="0.2">
      <c r="A45" s="341"/>
      <c r="B45" s="342"/>
      <c r="C45" s="342"/>
    </row>
    <row r="46" spans="1:3" x14ac:dyDescent="0.2">
      <c r="A46" s="341"/>
      <c r="B46" s="342"/>
      <c r="C46" s="342"/>
    </row>
    <row r="47" spans="1:3" x14ac:dyDescent="0.2">
      <c r="A47" s="341"/>
      <c r="B47" s="342"/>
      <c r="C47" s="342"/>
    </row>
    <row r="48" spans="1:3" x14ac:dyDescent="0.2">
      <c r="A48" s="341"/>
      <c r="B48" s="342"/>
      <c r="C48" s="342"/>
    </row>
    <row r="49" spans="1:3" x14ac:dyDescent="0.2">
      <c r="A49" s="341"/>
      <c r="B49" s="342"/>
      <c r="C49" s="342"/>
    </row>
    <row r="50" spans="1:3" x14ac:dyDescent="0.2">
      <c r="A50" s="341"/>
      <c r="B50" s="342"/>
      <c r="C50" s="342"/>
    </row>
  </sheetData>
  <mergeCells count="3">
    <mergeCell ref="A1:C1"/>
    <mergeCell ref="A2:C2"/>
    <mergeCell ref="A3:C3"/>
  </mergeCells>
  <printOptions horizontalCentered="1"/>
  <pageMargins left="0.31496062992125984" right="0.39370078740157483" top="0.43307086614173229" bottom="0.19685039370078741" header="0" footer="0"/>
  <pageSetup scale="8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42.140625" style="241" customWidth="1"/>
    <col min="2" max="2" width="12.7109375" style="1" customWidth="1"/>
    <col min="3" max="3" width="15.140625" style="1" customWidth="1"/>
    <col min="4" max="4" width="14" style="1" customWidth="1"/>
    <col min="5" max="5" width="12.140625" style="1" customWidth="1"/>
    <col min="6" max="6" width="10" style="1" customWidth="1"/>
    <col min="7" max="7" width="9.28515625" style="1" customWidth="1"/>
    <col min="8" max="8" width="18" style="1" bestFit="1" customWidth="1"/>
    <col min="9" max="9" width="14.140625" style="1" customWidth="1"/>
    <col min="10" max="10" width="12.85546875" style="1" bestFit="1" customWidth="1"/>
    <col min="11" max="11" width="23.5703125" style="1" customWidth="1"/>
    <col min="12" max="14" width="11.42578125" style="1"/>
    <col min="15" max="15" width="18.5703125" style="130" bestFit="1" customWidth="1"/>
    <col min="16" max="18" width="11.42578125" style="1"/>
    <col min="19" max="19" width="27" style="1" customWidth="1"/>
    <col min="20" max="26" width="11.42578125" style="1"/>
    <col min="27" max="27" width="35.5703125" style="1" customWidth="1"/>
    <col min="28" max="250" width="11.42578125" style="1"/>
    <col min="251" max="251" width="34.42578125" style="1" customWidth="1"/>
    <col min="252" max="252" width="12.7109375" style="1" customWidth="1"/>
    <col min="253" max="253" width="10.85546875" style="1" customWidth="1"/>
    <col min="254" max="254" width="10.42578125" style="1" customWidth="1"/>
    <col min="255" max="255" width="12.140625" style="1" customWidth="1"/>
    <col min="256" max="256" width="10" style="1" customWidth="1"/>
    <col min="257" max="257" width="9.28515625" style="1" customWidth="1"/>
    <col min="258" max="258" width="12.28515625" style="1" bestFit="1" customWidth="1"/>
    <col min="259" max="259" width="28.7109375" style="1" customWidth="1"/>
    <col min="260" max="261" width="11.5703125" style="1" bestFit="1" customWidth="1"/>
    <col min="262" max="266" width="11.42578125" style="1"/>
    <col min="267" max="267" width="23.5703125" style="1" customWidth="1"/>
    <col min="268" max="274" width="11.42578125" style="1"/>
    <col min="275" max="275" width="27" style="1" customWidth="1"/>
    <col min="276" max="282" width="11.42578125" style="1"/>
    <col min="283" max="283" width="35.5703125" style="1" customWidth="1"/>
    <col min="284" max="506" width="11.42578125" style="1"/>
    <col min="507" max="507" width="34.42578125" style="1" customWidth="1"/>
    <col min="508" max="508" width="12.7109375" style="1" customWidth="1"/>
    <col min="509" max="509" width="10.85546875" style="1" customWidth="1"/>
    <col min="510" max="510" width="10.42578125" style="1" customWidth="1"/>
    <col min="511" max="511" width="12.140625" style="1" customWidth="1"/>
    <col min="512" max="512" width="10" style="1" customWidth="1"/>
    <col min="513" max="513" width="9.28515625" style="1" customWidth="1"/>
    <col min="514" max="514" width="12.28515625" style="1" bestFit="1" customWidth="1"/>
    <col min="515" max="515" width="28.7109375" style="1" customWidth="1"/>
    <col min="516" max="517" width="11.5703125" style="1" bestFit="1" customWidth="1"/>
    <col min="518" max="522" width="11.42578125" style="1"/>
    <col min="523" max="523" width="23.5703125" style="1" customWidth="1"/>
    <col min="524" max="530" width="11.42578125" style="1"/>
    <col min="531" max="531" width="27" style="1" customWidth="1"/>
    <col min="532" max="538" width="11.42578125" style="1"/>
    <col min="539" max="539" width="35.5703125" style="1" customWidth="1"/>
    <col min="540" max="762" width="11.42578125" style="1"/>
    <col min="763" max="763" width="34.42578125" style="1" customWidth="1"/>
    <col min="764" max="764" width="12.7109375" style="1" customWidth="1"/>
    <col min="765" max="765" width="10.85546875" style="1" customWidth="1"/>
    <col min="766" max="766" width="10.42578125" style="1" customWidth="1"/>
    <col min="767" max="767" width="12.140625" style="1" customWidth="1"/>
    <col min="768" max="768" width="10" style="1" customWidth="1"/>
    <col min="769" max="769" width="9.28515625" style="1" customWidth="1"/>
    <col min="770" max="770" width="12.28515625" style="1" bestFit="1" customWidth="1"/>
    <col min="771" max="771" width="28.7109375" style="1" customWidth="1"/>
    <col min="772" max="773" width="11.5703125" style="1" bestFit="1" customWidth="1"/>
    <col min="774" max="778" width="11.42578125" style="1"/>
    <col min="779" max="779" width="23.5703125" style="1" customWidth="1"/>
    <col min="780" max="786" width="11.42578125" style="1"/>
    <col min="787" max="787" width="27" style="1" customWidth="1"/>
    <col min="788" max="794" width="11.42578125" style="1"/>
    <col min="795" max="795" width="35.5703125" style="1" customWidth="1"/>
    <col min="796" max="1018" width="11.42578125" style="1"/>
    <col min="1019" max="1019" width="34.42578125" style="1" customWidth="1"/>
    <col min="1020" max="1020" width="12.7109375" style="1" customWidth="1"/>
    <col min="1021" max="1021" width="10.85546875" style="1" customWidth="1"/>
    <col min="1022" max="1022" width="10.42578125" style="1" customWidth="1"/>
    <col min="1023" max="1023" width="12.140625" style="1" customWidth="1"/>
    <col min="1024" max="1024" width="10" style="1" customWidth="1"/>
    <col min="1025" max="1025" width="9.28515625" style="1" customWidth="1"/>
    <col min="1026" max="1026" width="12.28515625" style="1" bestFit="1" customWidth="1"/>
    <col min="1027" max="1027" width="28.7109375" style="1" customWidth="1"/>
    <col min="1028" max="1029" width="11.5703125" style="1" bestFit="1" customWidth="1"/>
    <col min="1030" max="1034" width="11.42578125" style="1"/>
    <col min="1035" max="1035" width="23.5703125" style="1" customWidth="1"/>
    <col min="1036" max="1042" width="11.42578125" style="1"/>
    <col min="1043" max="1043" width="27" style="1" customWidth="1"/>
    <col min="1044" max="1050" width="11.42578125" style="1"/>
    <col min="1051" max="1051" width="35.5703125" style="1" customWidth="1"/>
    <col min="1052" max="1274" width="11.42578125" style="1"/>
    <col min="1275" max="1275" width="34.42578125" style="1" customWidth="1"/>
    <col min="1276" max="1276" width="12.7109375" style="1" customWidth="1"/>
    <col min="1277" max="1277" width="10.85546875" style="1" customWidth="1"/>
    <col min="1278" max="1278" width="10.42578125" style="1" customWidth="1"/>
    <col min="1279" max="1279" width="12.140625" style="1" customWidth="1"/>
    <col min="1280" max="1280" width="10" style="1" customWidth="1"/>
    <col min="1281" max="1281" width="9.28515625" style="1" customWidth="1"/>
    <col min="1282" max="1282" width="12.28515625" style="1" bestFit="1" customWidth="1"/>
    <col min="1283" max="1283" width="28.7109375" style="1" customWidth="1"/>
    <col min="1284" max="1285" width="11.5703125" style="1" bestFit="1" customWidth="1"/>
    <col min="1286" max="1290" width="11.42578125" style="1"/>
    <col min="1291" max="1291" width="23.5703125" style="1" customWidth="1"/>
    <col min="1292" max="1298" width="11.42578125" style="1"/>
    <col min="1299" max="1299" width="27" style="1" customWidth="1"/>
    <col min="1300" max="1306" width="11.42578125" style="1"/>
    <col min="1307" max="1307" width="35.5703125" style="1" customWidth="1"/>
    <col min="1308" max="1530" width="11.42578125" style="1"/>
    <col min="1531" max="1531" width="34.42578125" style="1" customWidth="1"/>
    <col min="1532" max="1532" width="12.7109375" style="1" customWidth="1"/>
    <col min="1533" max="1533" width="10.85546875" style="1" customWidth="1"/>
    <col min="1534" max="1534" width="10.42578125" style="1" customWidth="1"/>
    <col min="1535" max="1535" width="12.140625" style="1" customWidth="1"/>
    <col min="1536" max="1536" width="10" style="1" customWidth="1"/>
    <col min="1537" max="1537" width="9.28515625" style="1" customWidth="1"/>
    <col min="1538" max="1538" width="12.28515625" style="1" bestFit="1" customWidth="1"/>
    <col min="1539" max="1539" width="28.7109375" style="1" customWidth="1"/>
    <col min="1540" max="1541" width="11.5703125" style="1" bestFit="1" customWidth="1"/>
    <col min="1542" max="1546" width="11.42578125" style="1"/>
    <col min="1547" max="1547" width="23.5703125" style="1" customWidth="1"/>
    <col min="1548" max="1554" width="11.42578125" style="1"/>
    <col min="1555" max="1555" width="27" style="1" customWidth="1"/>
    <col min="1556" max="1562" width="11.42578125" style="1"/>
    <col min="1563" max="1563" width="35.5703125" style="1" customWidth="1"/>
    <col min="1564" max="1786" width="11.42578125" style="1"/>
    <col min="1787" max="1787" width="34.42578125" style="1" customWidth="1"/>
    <col min="1788" max="1788" width="12.7109375" style="1" customWidth="1"/>
    <col min="1789" max="1789" width="10.85546875" style="1" customWidth="1"/>
    <col min="1790" max="1790" width="10.42578125" style="1" customWidth="1"/>
    <col min="1791" max="1791" width="12.140625" style="1" customWidth="1"/>
    <col min="1792" max="1792" width="10" style="1" customWidth="1"/>
    <col min="1793" max="1793" width="9.28515625" style="1" customWidth="1"/>
    <col min="1794" max="1794" width="12.28515625" style="1" bestFit="1" customWidth="1"/>
    <col min="1795" max="1795" width="28.7109375" style="1" customWidth="1"/>
    <col min="1796" max="1797" width="11.5703125" style="1" bestFit="1" customWidth="1"/>
    <col min="1798" max="1802" width="11.42578125" style="1"/>
    <col min="1803" max="1803" width="23.5703125" style="1" customWidth="1"/>
    <col min="1804" max="1810" width="11.42578125" style="1"/>
    <col min="1811" max="1811" width="27" style="1" customWidth="1"/>
    <col min="1812" max="1818" width="11.42578125" style="1"/>
    <col min="1819" max="1819" width="35.5703125" style="1" customWidth="1"/>
    <col min="1820" max="2042" width="11.42578125" style="1"/>
    <col min="2043" max="2043" width="34.42578125" style="1" customWidth="1"/>
    <col min="2044" max="2044" width="12.7109375" style="1" customWidth="1"/>
    <col min="2045" max="2045" width="10.85546875" style="1" customWidth="1"/>
    <col min="2046" max="2046" width="10.42578125" style="1" customWidth="1"/>
    <col min="2047" max="2047" width="12.140625" style="1" customWidth="1"/>
    <col min="2048" max="2048" width="10" style="1" customWidth="1"/>
    <col min="2049" max="2049" width="9.28515625" style="1" customWidth="1"/>
    <col min="2050" max="2050" width="12.28515625" style="1" bestFit="1" customWidth="1"/>
    <col min="2051" max="2051" width="28.7109375" style="1" customWidth="1"/>
    <col min="2052" max="2053" width="11.5703125" style="1" bestFit="1" customWidth="1"/>
    <col min="2054" max="2058" width="11.42578125" style="1"/>
    <col min="2059" max="2059" width="23.5703125" style="1" customWidth="1"/>
    <col min="2060" max="2066" width="11.42578125" style="1"/>
    <col min="2067" max="2067" width="27" style="1" customWidth="1"/>
    <col min="2068" max="2074" width="11.42578125" style="1"/>
    <col min="2075" max="2075" width="35.5703125" style="1" customWidth="1"/>
    <col min="2076" max="2298" width="11.42578125" style="1"/>
    <col min="2299" max="2299" width="34.42578125" style="1" customWidth="1"/>
    <col min="2300" max="2300" width="12.7109375" style="1" customWidth="1"/>
    <col min="2301" max="2301" width="10.85546875" style="1" customWidth="1"/>
    <col min="2302" max="2302" width="10.42578125" style="1" customWidth="1"/>
    <col min="2303" max="2303" width="12.140625" style="1" customWidth="1"/>
    <col min="2304" max="2304" width="10" style="1" customWidth="1"/>
    <col min="2305" max="2305" width="9.28515625" style="1" customWidth="1"/>
    <col min="2306" max="2306" width="12.28515625" style="1" bestFit="1" customWidth="1"/>
    <col min="2307" max="2307" width="28.7109375" style="1" customWidth="1"/>
    <col min="2308" max="2309" width="11.5703125" style="1" bestFit="1" customWidth="1"/>
    <col min="2310" max="2314" width="11.42578125" style="1"/>
    <col min="2315" max="2315" width="23.5703125" style="1" customWidth="1"/>
    <col min="2316" max="2322" width="11.42578125" style="1"/>
    <col min="2323" max="2323" width="27" style="1" customWidth="1"/>
    <col min="2324" max="2330" width="11.42578125" style="1"/>
    <col min="2331" max="2331" width="35.5703125" style="1" customWidth="1"/>
    <col min="2332" max="2554" width="11.42578125" style="1"/>
    <col min="2555" max="2555" width="34.42578125" style="1" customWidth="1"/>
    <col min="2556" max="2556" width="12.7109375" style="1" customWidth="1"/>
    <col min="2557" max="2557" width="10.85546875" style="1" customWidth="1"/>
    <col min="2558" max="2558" width="10.42578125" style="1" customWidth="1"/>
    <col min="2559" max="2559" width="12.140625" style="1" customWidth="1"/>
    <col min="2560" max="2560" width="10" style="1" customWidth="1"/>
    <col min="2561" max="2561" width="9.28515625" style="1" customWidth="1"/>
    <col min="2562" max="2562" width="12.28515625" style="1" bestFit="1" customWidth="1"/>
    <col min="2563" max="2563" width="28.7109375" style="1" customWidth="1"/>
    <col min="2564" max="2565" width="11.5703125" style="1" bestFit="1" customWidth="1"/>
    <col min="2566" max="2570" width="11.42578125" style="1"/>
    <col min="2571" max="2571" width="23.5703125" style="1" customWidth="1"/>
    <col min="2572" max="2578" width="11.42578125" style="1"/>
    <col min="2579" max="2579" width="27" style="1" customWidth="1"/>
    <col min="2580" max="2586" width="11.42578125" style="1"/>
    <col min="2587" max="2587" width="35.5703125" style="1" customWidth="1"/>
    <col min="2588" max="2810" width="11.42578125" style="1"/>
    <col min="2811" max="2811" width="34.42578125" style="1" customWidth="1"/>
    <col min="2812" max="2812" width="12.7109375" style="1" customWidth="1"/>
    <col min="2813" max="2813" width="10.85546875" style="1" customWidth="1"/>
    <col min="2814" max="2814" width="10.42578125" style="1" customWidth="1"/>
    <col min="2815" max="2815" width="12.140625" style="1" customWidth="1"/>
    <col min="2816" max="2816" width="10" style="1" customWidth="1"/>
    <col min="2817" max="2817" width="9.28515625" style="1" customWidth="1"/>
    <col min="2818" max="2818" width="12.28515625" style="1" bestFit="1" customWidth="1"/>
    <col min="2819" max="2819" width="28.7109375" style="1" customWidth="1"/>
    <col min="2820" max="2821" width="11.5703125" style="1" bestFit="1" customWidth="1"/>
    <col min="2822" max="2826" width="11.42578125" style="1"/>
    <col min="2827" max="2827" width="23.5703125" style="1" customWidth="1"/>
    <col min="2828" max="2834" width="11.42578125" style="1"/>
    <col min="2835" max="2835" width="27" style="1" customWidth="1"/>
    <col min="2836" max="2842" width="11.42578125" style="1"/>
    <col min="2843" max="2843" width="35.5703125" style="1" customWidth="1"/>
    <col min="2844" max="3066" width="11.42578125" style="1"/>
    <col min="3067" max="3067" width="34.42578125" style="1" customWidth="1"/>
    <col min="3068" max="3068" width="12.7109375" style="1" customWidth="1"/>
    <col min="3069" max="3069" width="10.85546875" style="1" customWidth="1"/>
    <col min="3070" max="3070" width="10.42578125" style="1" customWidth="1"/>
    <col min="3071" max="3071" width="12.140625" style="1" customWidth="1"/>
    <col min="3072" max="3072" width="10" style="1" customWidth="1"/>
    <col min="3073" max="3073" width="9.28515625" style="1" customWidth="1"/>
    <col min="3074" max="3074" width="12.28515625" style="1" bestFit="1" customWidth="1"/>
    <col min="3075" max="3075" width="28.7109375" style="1" customWidth="1"/>
    <col min="3076" max="3077" width="11.5703125" style="1" bestFit="1" customWidth="1"/>
    <col min="3078" max="3082" width="11.42578125" style="1"/>
    <col min="3083" max="3083" width="23.5703125" style="1" customWidth="1"/>
    <col min="3084" max="3090" width="11.42578125" style="1"/>
    <col min="3091" max="3091" width="27" style="1" customWidth="1"/>
    <col min="3092" max="3098" width="11.42578125" style="1"/>
    <col min="3099" max="3099" width="35.5703125" style="1" customWidth="1"/>
    <col min="3100" max="3322" width="11.42578125" style="1"/>
    <col min="3323" max="3323" width="34.42578125" style="1" customWidth="1"/>
    <col min="3324" max="3324" width="12.7109375" style="1" customWidth="1"/>
    <col min="3325" max="3325" width="10.85546875" style="1" customWidth="1"/>
    <col min="3326" max="3326" width="10.42578125" style="1" customWidth="1"/>
    <col min="3327" max="3327" width="12.140625" style="1" customWidth="1"/>
    <col min="3328" max="3328" width="10" style="1" customWidth="1"/>
    <col min="3329" max="3329" width="9.28515625" style="1" customWidth="1"/>
    <col min="3330" max="3330" width="12.28515625" style="1" bestFit="1" customWidth="1"/>
    <col min="3331" max="3331" width="28.7109375" style="1" customWidth="1"/>
    <col min="3332" max="3333" width="11.5703125" style="1" bestFit="1" customWidth="1"/>
    <col min="3334" max="3338" width="11.42578125" style="1"/>
    <col min="3339" max="3339" width="23.5703125" style="1" customWidth="1"/>
    <col min="3340" max="3346" width="11.42578125" style="1"/>
    <col min="3347" max="3347" width="27" style="1" customWidth="1"/>
    <col min="3348" max="3354" width="11.42578125" style="1"/>
    <col min="3355" max="3355" width="35.5703125" style="1" customWidth="1"/>
    <col min="3356" max="3578" width="11.42578125" style="1"/>
    <col min="3579" max="3579" width="34.42578125" style="1" customWidth="1"/>
    <col min="3580" max="3580" width="12.7109375" style="1" customWidth="1"/>
    <col min="3581" max="3581" width="10.85546875" style="1" customWidth="1"/>
    <col min="3582" max="3582" width="10.42578125" style="1" customWidth="1"/>
    <col min="3583" max="3583" width="12.140625" style="1" customWidth="1"/>
    <col min="3584" max="3584" width="10" style="1" customWidth="1"/>
    <col min="3585" max="3585" width="9.28515625" style="1" customWidth="1"/>
    <col min="3586" max="3586" width="12.28515625" style="1" bestFit="1" customWidth="1"/>
    <col min="3587" max="3587" width="28.7109375" style="1" customWidth="1"/>
    <col min="3588" max="3589" width="11.5703125" style="1" bestFit="1" customWidth="1"/>
    <col min="3590" max="3594" width="11.42578125" style="1"/>
    <col min="3595" max="3595" width="23.5703125" style="1" customWidth="1"/>
    <col min="3596" max="3602" width="11.42578125" style="1"/>
    <col min="3603" max="3603" width="27" style="1" customWidth="1"/>
    <col min="3604" max="3610" width="11.42578125" style="1"/>
    <col min="3611" max="3611" width="35.5703125" style="1" customWidth="1"/>
    <col min="3612" max="3834" width="11.42578125" style="1"/>
    <col min="3835" max="3835" width="34.42578125" style="1" customWidth="1"/>
    <col min="3836" max="3836" width="12.7109375" style="1" customWidth="1"/>
    <col min="3837" max="3837" width="10.85546875" style="1" customWidth="1"/>
    <col min="3838" max="3838" width="10.42578125" style="1" customWidth="1"/>
    <col min="3839" max="3839" width="12.140625" style="1" customWidth="1"/>
    <col min="3840" max="3840" width="10" style="1" customWidth="1"/>
    <col min="3841" max="3841" width="9.28515625" style="1" customWidth="1"/>
    <col min="3842" max="3842" width="12.28515625" style="1" bestFit="1" customWidth="1"/>
    <col min="3843" max="3843" width="28.7109375" style="1" customWidth="1"/>
    <col min="3844" max="3845" width="11.5703125" style="1" bestFit="1" customWidth="1"/>
    <col min="3846" max="3850" width="11.42578125" style="1"/>
    <col min="3851" max="3851" width="23.5703125" style="1" customWidth="1"/>
    <col min="3852" max="3858" width="11.42578125" style="1"/>
    <col min="3859" max="3859" width="27" style="1" customWidth="1"/>
    <col min="3860" max="3866" width="11.42578125" style="1"/>
    <col min="3867" max="3867" width="35.5703125" style="1" customWidth="1"/>
    <col min="3868" max="4090" width="11.42578125" style="1"/>
    <col min="4091" max="4091" width="34.42578125" style="1" customWidth="1"/>
    <col min="4092" max="4092" width="12.7109375" style="1" customWidth="1"/>
    <col min="4093" max="4093" width="10.85546875" style="1" customWidth="1"/>
    <col min="4094" max="4094" width="10.42578125" style="1" customWidth="1"/>
    <col min="4095" max="4095" width="12.140625" style="1" customWidth="1"/>
    <col min="4096" max="4096" width="10" style="1" customWidth="1"/>
    <col min="4097" max="4097" width="9.28515625" style="1" customWidth="1"/>
    <col min="4098" max="4098" width="12.28515625" style="1" bestFit="1" customWidth="1"/>
    <col min="4099" max="4099" width="28.7109375" style="1" customWidth="1"/>
    <col min="4100" max="4101" width="11.5703125" style="1" bestFit="1" customWidth="1"/>
    <col min="4102" max="4106" width="11.42578125" style="1"/>
    <col min="4107" max="4107" width="23.5703125" style="1" customWidth="1"/>
    <col min="4108" max="4114" width="11.42578125" style="1"/>
    <col min="4115" max="4115" width="27" style="1" customWidth="1"/>
    <col min="4116" max="4122" width="11.42578125" style="1"/>
    <col min="4123" max="4123" width="35.5703125" style="1" customWidth="1"/>
    <col min="4124" max="4346" width="11.42578125" style="1"/>
    <col min="4347" max="4347" width="34.42578125" style="1" customWidth="1"/>
    <col min="4348" max="4348" width="12.7109375" style="1" customWidth="1"/>
    <col min="4349" max="4349" width="10.85546875" style="1" customWidth="1"/>
    <col min="4350" max="4350" width="10.42578125" style="1" customWidth="1"/>
    <col min="4351" max="4351" width="12.140625" style="1" customWidth="1"/>
    <col min="4352" max="4352" width="10" style="1" customWidth="1"/>
    <col min="4353" max="4353" width="9.28515625" style="1" customWidth="1"/>
    <col min="4354" max="4354" width="12.28515625" style="1" bestFit="1" customWidth="1"/>
    <col min="4355" max="4355" width="28.7109375" style="1" customWidth="1"/>
    <col min="4356" max="4357" width="11.5703125" style="1" bestFit="1" customWidth="1"/>
    <col min="4358" max="4362" width="11.42578125" style="1"/>
    <col min="4363" max="4363" width="23.5703125" style="1" customWidth="1"/>
    <col min="4364" max="4370" width="11.42578125" style="1"/>
    <col min="4371" max="4371" width="27" style="1" customWidth="1"/>
    <col min="4372" max="4378" width="11.42578125" style="1"/>
    <col min="4379" max="4379" width="35.5703125" style="1" customWidth="1"/>
    <col min="4380" max="4602" width="11.42578125" style="1"/>
    <col min="4603" max="4603" width="34.42578125" style="1" customWidth="1"/>
    <col min="4604" max="4604" width="12.7109375" style="1" customWidth="1"/>
    <col min="4605" max="4605" width="10.85546875" style="1" customWidth="1"/>
    <col min="4606" max="4606" width="10.42578125" style="1" customWidth="1"/>
    <col min="4607" max="4607" width="12.140625" style="1" customWidth="1"/>
    <col min="4608" max="4608" width="10" style="1" customWidth="1"/>
    <col min="4609" max="4609" width="9.28515625" style="1" customWidth="1"/>
    <col min="4610" max="4610" width="12.28515625" style="1" bestFit="1" customWidth="1"/>
    <col min="4611" max="4611" width="28.7109375" style="1" customWidth="1"/>
    <col min="4612" max="4613" width="11.5703125" style="1" bestFit="1" customWidth="1"/>
    <col min="4614" max="4618" width="11.42578125" style="1"/>
    <col min="4619" max="4619" width="23.5703125" style="1" customWidth="1"/>
    <col min="4620" max="4626" width="11.42578125" style="1"/>
    <col min="4627" max="4627" width="27" style="1" customWidth="1"/>
    <col min="4628" max="4634" width="11.42578125" style="1"/>
    <col min="4635" max="4635" width="35.5703125" style="1" customWidth="1"/>
    <col min="4636" max="4858" width="11.42578125" style="1"/>
    <col min="4859" max="4859" width="34.42578125" style="1" customWidth="1"/>
    <col min="4860" max="4860" width="12.7109375" style="1" customWidth="1"/>
    <col min="4861" max="4861" width="10.85546875" style="1" customWidth="1"/>
    <col min="4862" max="4862" width="10.42578125" style="1" customWidth="1"/>
    <col min="4863" max="4863" width="12.140625" style="1" customWidth="1"/>
    <col min="4864" max="4864" width="10" style="1" customWidth="1"/>
    <col min="4865" max="4865" width="9.28515625" style="1" customWidth="1"/>
    <col min="4866" max="4866" width="12.28515625" style="1" bestFit="1" customWidth="1"/>
    <col min="4867" max="4867" width="28.7109375" style="1" customWidth="1"/>
    <col min="4868" max="4869" width="11.5703125" style="1" bestFit="1" customWidth="1"/>
    <col min="4870" max="4874" width="11.42578125" style="1"/>
    <col min="4875" max="4875" width="23.5703125" style="1" customWidth="1"/>
    <col min="4876" max="4882" width="11.42578125" style="1"/>
    <col min="4883" max="4883" width="27" style="1" customWidth="1"/>
    <col min="4884" max="4890" width="11.42578125" style="1"/>
    <col min="4891" max="4891" width="35.5703125" style="1" customWidth="1"/>
    <col min="4892" max="5114" width="11.42578125" style="1"/>
    <col min="5115" max="5115" width="34.42578125" style="1" customWidth="1"/>
    <col min="5116" max="5116" width="12.7109375" style="1" customWidth="1"/>
    <col min="5117" max="5117" width="10.85546875" style="1" customWidth="1"/>
    <col min="5118" max="5118" width="10.42578125" style="1" customWidth="1"/>
    <col min="5119" max="5119" width="12.140625" style="1" customWidth="1"/>
    <col min="5120" max="5120" width="10" style="1" customWidth="1"/>
    <col min="5121" max="5121" width="9.28515625" style="1" customWidth="1"/>
    <col min="5122" max="5122" width="12.28515625" style="1" bestFit="1" customWidth="1"/>
    <col min="5123" max="5123" width="28.7109375" style="1" customWidth="1"/>
    <col min="5124" max="5125" width="11.5703125" style="1" bestFit="1" customWidth="1"/>
    <col min="5126" max="5130" width="11.42578125" style="1"/>
    <col min="5131" max="5131" width="23.5703125" style="1" customWidth="1"/>
    <col min="5132" max="5138" width="11.42578125" style="1"/>
    <col min="5139" max="5139" width="27" style="1" customWidth="1"/>
    <col min="5140" max="5146" width="11.42578125" style="1"/>
    <col min="5147" max="5147" width="35.5703125" style="1" customWidth="1"/>
    <col min="5148" max="5370" width="11.42578125" style="1"/>
    <col min="5371" max="5371" width="34.42578125" style="1" customWidth="1"/>
    <col min="5372" max="5372" width="12.7109375" style="1" customWidth="1"/>
    <col min="5373" max="5373" width="10.85546875" style="1" customWidth="1"/>
    <col min="5374" max="5374" width="10.42578125" style="1" customWidth="1"/>
    <col min="5375" max="5375" width="12.140625" style="1" customWidth="1"/>
    <col min="5376" max="5376" width="10" style="1" customWidth="1"/>
    <col min="5377" max="5377" width="9.28515625" style="1" customWidth="1"/>
    <col min="5378" max="5378" width="12.28515625" style="1" bestFit="1" customWidth="1"/>
    <col min="5379" max="5379" width="28.7109375" style="1" customWidth="1"/>
    <col min="5380" max="5381" width="11.5703125" style="1" bestFit="1" customWidth="1"/>
    <col min="5382" max="5386" width="11.42578125" style="1"/>
    <col min="5387" max="5387" width="23.5703125" style="1" customWidth="1"/>
    <col min="5388" max="5394" width="11.42578125" style="1"/>
    <col min="5395" max="5395" width="27" style="1" customWidth="1"/>
    <col min="5396" max="5402" width="11.42578125" style="1"/>
    <col min="5403" max="5403" width="35.5703125" style="1" customWidth="1"/>
    <col min="5404" max="5626" width="11.42578125" style="1"/>
    <col min="5627" max="5627" width="34.42578125" style="1" customWidth="1"/>
    <col min="5628" max="5628" width="12.7109375" style="1" customWidth="1"/>
    <col min="5629" max="5629" width="10.85546875" style="1" customWidth="1"/>
    <col min="5630" max="5630" width="10.42578125" style="1" customWidth="1"/>
    <col min="5631" max="5631" width="12.140625" style="1" customWidth="1"/>
    <col min="5632" max="5632" width="10" style="1" customWidth="1"/>
    <col min="5633" max="5633" width="9.28515625" style="1" customWidth="1"/>
    <col min="5634" max="5634" width="12.28515625" style="1" bestFit="1" customWidth="1"/>
    <col min="5635" max="5635" width="28.7109375" style="1" customWidth="1"/>
    <col min="5636" max="5637" width="11.5703125" style="1" bestFit="1" customWidth="1"/>
    <col min="5638" max="5642" width="11.42578125" style="1"/>
    <col min="5643" max="5643" width="23.5703125" style="1" customWidth="1"/>
    <col min="5644" max="5650" width="11.42578125" style="1"/>
    <col min="5651" max="5651" width="27" style="1" customWidth="1"/>
    <col min="5652" max="5658" width="11.42578125" style="1"/>
    <col min="5659" max="5659" width="35.5703125" style="1" customWidth="1"/>
    <col min="5660" max="5882" width="11.42578125" style="1"/>
    <col min="5883" max="5883" width="34.42578125" style="1" customWidth="1"/>
    <col min="5884" max="5884" width="12.7109375" style="1" customWidth="1"/>
    <col min="5885" max="5885" width="10.85546875" style="1" customWidth="1"/>
    <col min="5886" max="5886" width="10.42578125" style="1" customWidth="1"/>
    <col min="5887" max="5887" width="12.140625" style="1" customWidth="1"/>
    <col min="5888" max="5888" width="10" style="1" customWidth="1"/>
    <col min="5889" max="5889" width="9.28515625" style="1" customWidth="1"/>
    <col min="5890" max="5890" width="12.28515625" style="1" bestFit="1" customWidth="1"/>
    <col min="5891" max="5891" width="28.7109375" style="1" customWidth="1"/>
    <col min="5892" max="5893" width="11.5703125" style="1" bestFit="1" customWidth="1"/>
    <col min="5894" max="5898" width="11.42578125" style="1"/>
    <col min="5899" max="5899" width="23.5703125" style="1" customWidth="1"/>
    <col min="5900" max="5906" width="11.42578125" style="1"/>
    <col min="5907" max="5907" width="27" style="1" customWidth="1"/>
    <col min="5908" max="5914" width="11.42578125" style="1"/>
    <col min="5915" max="5915" width="35.5703125" style="1" customWidth="1"/>
    <col min="5916" max="6138" width="11.42578125" style="1"/>
    <col min="6139" max="6139" width="34.42578125" style="1" customWidth="1"/>
    <col min="6140" max="6140" width="12.7109375" style="1" customWidth="1"/>
    <col min="6141" max="6141" width="10.85546875" style="1" customWidth="1"/>
    <col min="6142" max="6142" width="10.42578125" style="1" customWidth="1"/>
    <col min="6143" max="6143" width="12.140625" style="1" customWidth="1"/>
    <col min="6144" max="6144" width="10" style="1" customWidth="1"/>
    <col min="6145" max="6145" width="9.28515625" style="1" customWidth="1"/>
    <col min="6146" max="6146" width="12.28515625" style="1" bestFit="1" customWidth="1"/>
    <col min="6147" max="6147" width="28.7109375" style="1" customWidth="1"/>
    <col min="6148" max="6149" width="11.5703125" style="1" bestFit="1" customWidth="1"/>
    <col min="6150" max="6154" width="11.42578125" style="1"/>
    <col min="6155" max="6155" width="23.5703125" style="1" customWidth="1"/>
    <col min="6156" max="6162" width="11.42578125" style="1"/>
    <col min="6163" max="6163" width="27" style="1" customWidth="1"/>
    <col min="6164" max="6170" width="11.42578125" style="1"/>
    <col min="6171" max="6171" width="35.5703125" style="1" customWidth="1"/>
    <col min="6172" max="6394" width="11.42578125" style="1"/>
    <col min="6395" max="6395" width="34.42578125" style="1" customWidth="1"/>
    <col min="6396" max="6396" width="12.7109375" style="1" customWidth="1"/>
    <col min="6397" max="6397" width="10.85546875" style="1" customWidth="1"/>
    <col min="6398" max="6398" width="10.42578125" style="1" customWidth="1"/>
    <col min="6399" max="6399" width="12.140625" style="1" customWidth="1"/>
    <col min="6400" max="6400" width="10" style="1" customWidth="1"/>
    <col min="6401" max="6401" width="9.28515625" style="1" customWidth="1"/>
    <col min="6402" max="6402" width="12.28515625" style="1" bestFit="1" customWidth="1"/>
    <col min="6403" max="6403" width="28.7109375" style="1" customWidth="1"/>
    <col min="6404" max="6405" width="11.5703125" style="1" bestFit="1" customWidth="1"/>
    <col min="6406" max="6410" width="11.42578125" style="1"/>
    <col min="6411" max="6411" width="23.5703125" style="1" customWidth="1"/>
    <col min="6412" max="6418" width="11.42578125" style="1"/>
    <col min="6419" max="6419" width="27" style="1" customWidth="1"/>
    <col min="6420" max="6426" width="11.42578125" style="1"/>
    <col min="6427" max="6427" width="35.5703125" style="1" customWidth="1"/>
    <col min="6428" max="6650" width="11.42578125" style="1"/>
    <col min="6651" max="6651" width="34.42578125" style="1" customWidth="1"/>
    <col min="6652" max="6652" width="12.7109375" style="1" customWidth="1"/>
    <col min="6653" max="6653" width="10.85546875" style="1" customWidth="1"/>
    <col min="6654" max="6654" width="10.42578125" style="1" customWidth="1"/>
    <col min="6655" max="6655" width="12.140625" style="1" customWidth="1"/>
    <col min="6656" max="6656" width="10" style="1" customWidth="1"/>
    <col min="6657" max="6657" width="9.28515625" style="1" customWidth="1"/>
    <col min="6658" max="6658" width="12.28515625" style="1" bestFit="1" customWidth="1"/>
    <col min="6659" max="6659" width="28.7109375" style="1" customWidth="1"/>
    <col min="6660" max="6661" width="11.5703125" style="1" bestFit="1" customWidth="1"/>
    <col min="6662" max="6666" width="11.42578125" style="1"/>
    <col min="6667" max="6667" width="23.5703125" style="1" customWidth="1"/>
    <col min="6668" max="6674" width="11.42578125" style="1"/>
    <col min="6675" max="6675" width="27" style="1" customWidth="1"/>
    <col min="6676" max="6682" width="11.42578125" style="1"/>
    <col min="6683" max="6683" width="35.5703125" style="1" customWidth="1"/>
    <col min="6684" max="6906" width="11.42578125" style="1"/>
    <col min="6907" max="6907" width="34.42578125" style="1" customWidth="1"/>
    <col min="6908" max="6908" width="12.7109375" style="1" customWidth="1"/>
    <col min="6909" max="6909" width="10.85546875" style="1" customWidth="1"/>
    <col min="6910" max="6910" width="10.42578125" style="1" customWidth="1"/>
    <col min="6911" max="6911" width="12.140625" style="1" customWidth="1"/>
    <col min="6912" max="6912" width="10" style="1" customWidth="1"/>
    <col min="6913" max="6913" width="9.28515625" style="1" customWidth="1"/>
    <col min="6914" max="6914" width="12.28515625" style="1" bestFit="1" customWidth="1"/>
    <col min="6915" max="6915" width="28.7109375" style="1" customWidth="1"/>
    <col min="6916" max="6917" width="11.5703125" style="1" bestFit="1" customWidth="1"/>
    <col min="6918" max="6922" width="11.42578125" style="1"/>
    <col min="6923" max="6923" width="23.5703125" style="1" customWidth="1"/>
    <col min="6924" max="6930" width="11.42578125" style="1"/>
    <col min="6931" max="6931" width="27" style="1" customWidth="1"/>
    <col min="6932" max="6938" width="11.42578125" style="1"/>
    <col min="6939" max="6939" width="35.5703125" style="1" customWidth="1"/>
    <col min="6940" max="7162" width="11.42578125" style="1"/>
    <col min="7163" max="7163" width="34.42578125" style="1" customWidth="1"/>
    <col min="7164" max="7164" width="12.7109375" style="1" customWidth="1"/>
    <col min="7165" max="7165" width="10.85546875" style="1" customWidth="1"/>
    <col min="7166" max="7166" width="10.42578125" style="1" customWidth="1"/>
    <col min="7167" max="7167" width="12.140625" style="1" customWidth="1"/>
    <col min="7168" max="7168" width="10" style="1" customWidth="1"/>
    <col min="7169" max="7169" width="9.28515625" style="1" customWidth="1"/>
    <col min="7170" max="7170" width="12.28515625" style="1" bestFit="1" customWidth="1"/>
    <col min="7171" max="7171" width="28.7109375" style="1" customWidth="1"/>
    <col min="7172" max="7173" width="11.5703125" style="1" bestFit="1" customWidth="1"/>
    <col min="7174" max="7178" width="11.42578125" style="1"/>
    <col min="7179" max="7179" width="23.5703125" style="1" customWidth="1"/>
    <col min="7180" max="7186" width="11.42578125" style="1"/>
    <col min="7187" max="7187" width="27" style="1" customWidth="1"/>
    <col min="7188" max="7194" width="11.42578125" style="1"/>
    <col min="7195" max="7195" width="35.5703125" style="1" customWidth="1"/>
    <col min="7196" max="7418" width="11.42578125" style="1"/>
    <col min="7419" max="7419" width="34.42578125" style="1" customWidth="1"/>
    <col min="7420" max="7420" width="12.7109375" style="1" customWidth="1"/>
    <col min="7421" max="7421" width="10.85546875" style="1" customWidth="1"/>
    <col min="7422" max="7422" width="10.42578125" style="1" customWidth="1"/>
    <col min="7423" max="7423" width="12.140625" style="1" customWidth="1"/>
    <col min="7424" max="7424" width="10" style="1" customWidth="1"/>
    <col min="7425" max="7425" width="9.28515625" style="1" customWidth="1"/>
    <col min="7426" max="7426" width="12.28515625" style="1" bestFit="1" customWidth="1"/>
    <col min="7427" max="7427" width="28.7109375" style="1" customWidth="1"/>
    <col min="7428" max="7429" width="11.5703125" style="1" bestFit="1" customWidth="1"/>
    <col min="7430" max="7434" width="11.42578125" style="1"/>
    <col min="7435" max="7435" width="23.5703125" style="1" customWidth="1"/>
    <col min="7436" max="7442" width="11.42578125" style="1"/>
    <col min="7443" max="7443" width="27" style="1" customWidth="1"/>
    <col min="7444" max="7450" width="11.42578125" style="1"/>
    <col min="7451" max="7451" width="35.5703125" style="1" customWidth="1"/>
    <col min="7452" max="7674" width="11.42578125" style="1"/>
    <col min="7675" max="7675" width="34.42578125" style="1" customWidth="1"/>
    <col min="7676" max="7676" width="12.7109375" style="1" customWidth="1"/>
    <col min="7677" max="7677" width="10.85546875" style="1" customWidth="1"/>
    <col min="7678" max="7678" width="10.42578125" style="1" customWidth="1"/>
    <col min="7679" max="7679" width="12.140625" style="1" customWidth="1"/>
    <col min="7680" max="7680" width="10" style="1" customWidth="1"/>
    <col min="7681" max="7681" width="9.28515625" style="1" customWidth="1"/>
    <col min="7682" max="7682" width="12.28515625" style="1" bestFit="1" customWidth="1"/>
    <col min="7683" max="7683" width="28.7109375" style="1" customWidth="1"/>
    <col min="7684" max="7685" width="11.5703125" style="1" bestFit="1" customWidth="1"/>
    <col min="7686" max="7690" width="11.42578125" style="1"/>
    <col min="7691" max="7691" width="23.5703125" style="1" customWidth="1"/>
    <col min="7692" max="7698" width="11.42578125" style="1"/>
    <col min="7699" max="7699" width="27" style="1" customWidth="1"/>
    <col min="7700" max="7706" width="11.42578125" style="1"/>
    <col min="7707" max="7707" width="35.5703125" style="1" customWidth="1"/>
    <col min="7708" max="7930" width="11.42578125" style="1"/>
    <col min="7931" max="7931" width="34.42578125" style="1" customWidth="1"/>
    <col min="7932" max="7932" width="12.7109375" style="1" customWidth="1"/>
    <col min="7933" max="7933" width="10.85546875" style="1" customWidth="1"/>
    <col min="7934" max="7934" width="10.42578125" style="1" customWidth="1"/>
    <col min="7935" max="7935" width="12.140625" style="1" customWidth="1"/>
    <col min="7936" max="7936" width="10" style="1" customWidth="1"/>
    <col min="7937" max="7937" width="9.28515625" style="1" customWidth="1"/>
    <col min="7938" max="7938" width="12.28515625" style="1" bestFit="1" customWidth="1"/>
    <col min="7939" max="7939" width="28.7109375" style="1" customWidth="1"/>
    <col min="7940" max="7941" width="11.5703125" style="1" bestFit="1" customWidth="1"/>
    <col min="7942" max="7946" width="11.42578125" style="1"/>
    <col min="7947" max="7947" width="23.5703125" style="1" customWidth="1"/>
    <col min="7948" max="7954" width="11.42578125" style="1"/>
    <col min="7955" max="7955" width="27" style="1" customWidth="1"/>
    <col min="7956" max="7962" width="11.42578125" style="1"/>
    <col min="7963" max="7963" width="35.5703125" style="1" customWidth="1"/>
    <col min="7964" max="8186" width="11.42578125" style="1"/>
    <col min="8187" max="8187" width="34.42578125" style="1" customWidth="1"/>
    <col min="8188" max="8188" width="12.7109375" style="1" customWidth="1"/>
    <col min="8189" max="8189" width="10.85546875" style="1" customWidth="1"/>
    <col min="8190" max="8190" width="10.42578125" style="1" customWidth="1"/>
    <col min="8191" max="8191" width="12.140625" style="1" customWidth="1"/>
    <col min="8192" max="8192" width="10" style="1" customWidth="1"/>
    <col min="8193" max="8193" width="9.28515625" style="1" customWidth="1"/>
    <col min="8194" max="8194" width="12.28515625" style="1" bestFit="1" customWidth="1"/>
    <col min="8195" max="8195" width="28.7109375" style="1" customWidth="1"/>
    <col min="8196" max="8197" width="11.5703125" style="1" bestFit="1" customWidth="1"/>
    <col min="8198" max="8202" width="11.42578125" style="1"/>
    <col min="8203" max="8203" width="23.5703125" style="1" customWidth="1"/>
    <col min="8204" max="8210" width="11.42578125" style="1"/>
    <col min="8211" max="8211" width="27" style="1" customWidth="1"/>
    <col min="8212" max="8218" width="11.42578125" style="1"/>
    <col min="8219" max="8219" width="35.5703125" style="1" customWidth="1"/>
    <col min="8220" max="8442" width="11.42578125" style="1"/>
    <col min="8443" max="8443" width="34.42578125" style="1" customWidth="1"/>
    <col min="8444" max="8444" width="12.7109375" style="1" customWidth="1"/>
    <col min="8445" max="8445" width="10.85546875" style="1" customWidth="1"/>
    <col min="8446" max="8446" width="10.42578125" style="1" customWidth="1"/>
    <col min="8447" max="8447" width="12.140625" style="1" customWidth="1"/>
    <col min="8448" max="8448" width="10" style="1" customWidth="1"/>
    <col min="8449" max="8449" width="9.28515625" style="1" customWidth="1"/>
    <col min="8450" max="8450" width="12.28515625" style="1" bestFit="1" customWidth="1"/>
    <col min="8451" max="8451" width="28.7109375" style="1" customWidth="1"/>
    <col min="8452" max="8453" width="11.5703125" style="1" bestFit="1" customWidth="1"/>
    <col min="8454" max="8458" width="11.42578125" style="1"/>
    <col min="8459" max="8459" width="23.5703125" style="1" customWidth="1"/>
    <col min="8460" max="8466" width="11.42578125" style="1"/>
    <col min="8467" max="8467" width="27" style="1" customWidth="1"/>
    <col min="8468" max="8474" width="11.42578125" style="1"/>
    <col min="8475" max="8475" width="35.5703125" style="1" customWidth="1"/>
    <col min="8476" max="8698" width="11.42578125" style="1"/>
    <col min="8699" max="8699" width="34.42578125" style="1" customWidth="1"/>
    <col min="8700" max="8700" width="12.7109375" style="1" customWidth="1"/>
    <col min="8701" max="8701" width="10.85546875" style="1" customWidth="1"/>
    <col min="8702" max="8702" width="10.42578125" style="1" customWidth="1"/>
    <col min="8703" max="8703" width="12.140625" style="1" customWidth="1"/>
    <col min="8704" max="8704" width="10" style="1" customWidth="1"/>
    <col min="8705" max="8705" width="9.28515625" style="1" customWidth="1"/>
    <col min="8706" max="8706" width="12.28515625" style="1" bestFit="1" customWidth="1"/>
    <col min="8707" max="8707" width="28.7109375" style="1" customWidth="1"/>
    <col min="8708" max="8709" width="11.5703125" style="1" bestFit="1" customWidth="1"/>
    <col min="8710" max="8714" width="11.42578125" style="1"/>
    <col min="8715" max="8715" width="23.5703125" style="1" customWidth="1"/>
    <col min="8716" max="8722" width="11.42578125" style="1"/>
    <col min="8723" max="8723" width="27" style="1" customWidth="1"/>
    <col min="8724" max="8730" width="11.42578125" style="1"/>
    <col min="8731" max="8731" width="35.5703125" style="1" customWidth="1"/>
    <col min="8732" max="8954" width="11.42578125" style="1"/>
    <col min="8955" max="8955" width="34.42578125" style="1" customWidth="1"/>
    <col min="8956" max="8956" width="12.7109375" style="1" customWidth="1"/>
    <col min="8957" max="8957" width="10.85546875" style="1" customWidth="1"/>
    <col min="8958" max="8958" width="10.42578125" style="1" customWidth="1"/>
    <col min="8959" max="8959" width="12.140625" style="1" customWidth="1"/>
    <col min="8960" max="8960" width="10" style="1" customWidth="1"/>
    <col min="8961" max="8961" width="9.28515625" style="1" customWidth="1"/>
    <col min="8962" max="8962" width="12.28515625" style="1" bestFit="1" customWidth="1"/>
    <col min="8963" max="8963" width="28.7109375" style="1" customWidth="1"/>
    <col min="8964" max="8965" width="11.5703125" style="1" bestFit="1" customWidth="1"/>
    <col min="8966" max="8970" width="11.42578125" style="1"/>
    <col min="8971" max="8971" width="23.5703125" style="1" customWidth="1"/>
    <col min="8972" max="8978" width="11.42578125" style="1"/>
    <col min="8979" max="8979" width="27" style="1" customWidth="1"/>
    <col min="8980" max="8986" width="11.42578125" style="1"/>
    <col min="8987" max="8987" width="35.5703125" style="1" customWidth="1"/>
    <col min="8988" max="9210" width="11.42578125" style="1"/>
    <col min="9211" max="9211" width="34.42578125" style="1" customWidth="1"/>
    <col min="9212" max="9212" width="12.7109375" style="1" customWidth="1"/>
    <col min="9213" max="9213" width="10.85546875" style="1" customWidth="1"/>
    <col min="9214" max="9214" width="10.42578125" style="1" customWidth="1"/>
    <col min="9215" max="9215" width="12.140625" style="1" customWidth="1"/>
    <col min="9216" max="9216" width="10" style="1" customWidth="1"/>
    <col min="9217" max="9217" width="9.28515625" style="1" customWidth="1"/>
    <col min="9218" max="9218" width="12.28515625" style="1" bestFit="1" customWidth="1"/>
    <col min="9219" max="9219" width="28.7109375" style="1" customWidth="1"/>
    <col min="9220" max="9221" width="11.5703125" style="1" bestFit="1" customWidth="1"/>
    <col min="9222" max="9226" width="11.42578125" style="1"/>
    <col min="9227" max="9227" width="23.5703125" style="1" customWidth="1"/>
    <col min="9228" max="9234" width="11.42578125" style="1"/>
    <col min="9235" max="9235" width="27" style="1" customWidth="1"/>
    <col min="9236" max="9242" width="11.42578125" style="1"/>
    <col min="9243" max="9243" width="35.5703125" style="1" customWidth="1"/>
    <col min="9244" max="9466" width="11.42578125" style="1"/>
    <col min="9467" max="9467" width="34.42578125" style="1" customWidth="1"/>
    <col min="9468" max="9468" width="12.7109375" style="1" customWidth="1"/>
    <col min="9469" max="9469" width="10.85546875" style="1" customWidth="1"/>
    <col min="9470" max="9470" width="10.42578125" style="1" customWidth="1"/>
    <col min="9471" max="9471" width="12.140625" style="1" customWidth="1"/>
    <col min="9472" max="9472" width="10" style="1" customWidth="1"/>
    <col min="9473" max="9473" width="9.28515625" style="1" customWidth="1"/>
    <col min="9474" max="9474" width="12.28515625" style="1" bestFit="1" customWidth="1"/>
    <col min="9475" max="9475" width="28.7109375" style="1" customWidth="1"/>
    <col min="9476" max="9477" width="11.5703125" style="1" bestFit="1" customWidth="1"/>
    <col min="9478" max="9482" width="11.42578125" style="1"/>
    <col min="9483" max="9483" width="23.5703125" style="1" customWidth="1"/>
    <col min="9484" max="9490" width="11.42578125" style="1"/>
    <col min="9491" max="9491" width="27" style="1" customWidth="1"/>
    <col min="9492" max="9498" width="11.42578125" style="1"/>
    <col min="9499" max="9499" width="35.5703125" style="1" customWidth="1"/>
    <col min="9500" max="9722" width="11.42578125" style="1"/>
    <col min="9723" max="9723" width="34.42578125" style="1" customWidth="1"/>
    <col min="9724" max="9724" width="12.7109375" style="1" customWidth="1"/>
    <col min="9725" max="9725" width="10.85546875" style="1" customWidth="1"/>
    <col min="9726" max="9726" width="10.42578125" style="1" customWidth="1"/>
    <col min="9727" max="9727" width="12.140625" style="1" customWidth="1"/>
    <col min="9728" max="9728" width="10" style="1" customWidth="1"/>
    <col min="9729" max="9729" width="9.28515625" style="1" customWidth="1"/>
    <col min="9730" max="9730" width="12.28515625" style="1" bestFit="1" customWidth="1"/>
    <col min="9731" max="9731" width="28.7109375" style="1" customWidth="1"/>
    <col min="9732" max="9733" width="11.5703125" style="1" bestFit="1" customWidth="1"/>
    <col min="9734" max="9738" width="11.42578125" style="1"/>
    <col min="9739" max="9739" width="23.5703125" style="1" customWidth="1"/>
    <col min="9740" max="9746" width="11.42578125" style="1"/>
    <col min="9747" max="9747" width="27" style="1" customWidth="1"/>
    <col min="9748" max="9754" width="11.42578125" style="1"/>
    <col min="9755" max="9755" width="35.5703125" style="1" customWidth="1"/>
    <col min="9756" max="9978" width="11.42578125" style="1"/>
    <col min="9979" max="9979" width="34.42578125" style="1" customWidth="1"/>
    <col min="9980" max="9980" width="12.7109375" style="1" customWidth="1"/>
    <col min="9981" max="9981" width="10.85546875" style="1" customWidth="1"/>
    <col min="9982" max="9982" width="10.42578125" style="1" customWidth="1"/>
    <col min="9983" max="9983" width="12.140625" style="1" customWidth="1"/>
    <col min="9984" max="9984" width="10" style="1" customWidth="1"/>
    <col min="9985" max="9985" width="9.28515625" style="1" customWidth="1"/>
    <col min="9986" max="9986" width="12.28515625" style="1" bestFit="1" customWidth="1"/>
    <col min="9987" max="9987" width="28.7109375" style="1" customWidth="1"/>
    <col min="9988" max="9989" width="11.5703125" style="1" bestFit="1" customWidth="1"/>
    <col min="9990" max="9994" width="11.42578125" style="1"/>
    <col min="9995" max="9995" width="23.5703125" style="1" customWidth="1"/>
    <col min="9996" max="10002" width="11.42578125" style="1"/>
    <col min="10003" max="10003" width="27" style="1" customWidth="1"/>
    <col min="10004" max="10010" width="11.42578125" style="1"/>
    <col min="10011" max="10011" width="35.5703125" style="1" customWidth="1"/>
    <col min="10012" max="10234" width="11.42578125" style="1"/>
    <col min="10235" max="10235" width="34.42578125" style="1" customWidth="1"/>
    <col min="10236" max="10236" width="12.7109375" style="1" customWidth="1"/>
    <col min="10237" max="10237" width="10.85546875" style="1" customWidth="1"/>
    <col min="10238" max="10238" width="10.42578125" style="1" customWidth="1"/>
    <col min="10239" max="10239" width="12.140625" style="1" customWidth="1"/>
    <col min="10240" max="10240" width="10" style="1" customWidth="1"/>
    <col min="10241" max="10241" width="9.28515625" style="1" customWidth="1"/>
    <col min="10242" max="10242" width="12.28515625" style="1" bestFit="1" customWidth="1"/>
    <col min="10243" max="10243" width="28.7109375" style="1" customWidth="1"/>
    <col min="10244" max="10245" width="11.5703125" style="1" bestFit="1" customWidth="1"/>
    <col min="10246" max="10250" width="11.42578125" style="1"/>
    <col min="10251" max="10251" width="23.5703125" style="1" customWidth="1"/>
    <col min="10252" max="10258" width="11.42578125" style="1"/>
    <col min="10259" max="10259" width="27" style="1" customWidth="1"/>
    <col min="10260" max="10266" width="11.42578125" style="1"/>
    <col min="10267" max="10267" width="35.5703125" style="1" customWidth="1"/>
    <col min="10268" max="10490" width="11.42578125" style="1"/>
    <col min="10491" max="10491" width="34.42578125" style="1" customWidth="1"/>
    <col min="10492" max="10492" width="12.7109375" style="1" customWidth="1"/>
    <col min="10493" max="10493" width="10.85546875" style="1" customWidth="1"/>
    <col min="10494" max="10494" width="10.42578125" style="1" customWidth="1"/>
    <col min="10495" max="10495" width="12.140625" style="1" customWidth="1"/>
    <col min="10496" max="10496" width="10" style="1" customWidth="1"/>
    <col min="10497" max="10497" width="9.28515625" style="1" customWidth="1"/>
    <col min="10498" max="10498" width="12.28515625" style="1" bestFit="1" customWidth="1"/>
    <col min="10499" max="10499" width="28.7109375" style="1" customWidth="1"/>
    <col min="10500" max="10501" width="11.5703125" style="1" bestFit="1" customWidth="1"/>
    <col min="10502" max="10506" width="11.42578125" style="1"/>
    <col min="10507" max="10507" width="23.5703125" style="1" customWidth="1"/>
    <col min="10508" max="10514" width="11.42578125" style="1"/>
    <col min="10515" max="10515" width="27" style="1" customWidth="1"/>
    <col min="10516" max="10522" width="11.42578125" style="1"/>
    <col min="10523" max="10523" width="35.5703125" style="1" customWidth="1"/>
    <col min="10524" max="10746" width="11.42578125" style="1"/>
    <col min="10747" max="10747" width="34.42578125" style="1" customWidth="1"/>
    <col min="10748" max="10748" width="12.7109375" style="1" customWidth="1"/>
    <col min="10749" max="10749" width="10.85546875" style="1" customWidth="1"/>
    <col min="10750" max="10750" width="10.42578125" style="1" customWidth="1"/>
    <col min="10751" max="10751" width="12.140625" style="1" customWidth="1"/>
    <col min="10752" max="10752" width="10" style="1" customWidth="1"/>
    <col min="10753" max="10753" width="9.28515625" style="1" customWidth="1"/>
    <col min="10754" max="10754" width="12.28515625" style="1" bestFit="1" customWidth="1"/>
    <col min="10755" max="10755" width="28.7109375" style="1" customWidth="1"/>
    <col min="10756" max="10757" width="11.5703125" style="1" bestFit="1" customWidth="1"/>
    <col min="10758" max="10762" width="11.42578125" style="1"/>
    <col min="10763" max="10763" width="23.5703125" style="1" customWidth="1"/>
    <col min="10764" max="10770" width="11.42578125" style="1"/>
    <col min="10771" max="10771" width="27" style="1" customWidth="1"/>
    <col min="10772" max="10778" width="11.42578125" style="1"/>
    <col min="10779" max="10779" width="35.5703125" style="1" customWidth="1"/>
    <col min="10780" max="11002" width="11.42578125" style="1"/>
    <col min="11003" max="11003" width="34.42578125" style="1" customWidth="1"/>
    <col min="11004" max="11004" width="12.7109375" style="1" customWidth="1"/>
    <col min="11005" max="11005" width="10.85546875" style="1" customWidth="1"/>
    <col min="11006" max="11006" width="10.42578125" style="1" customWidth="1"/>
    <col min="11007" max="11007" width="12.140625" style="1" customWidth="1"/>
    <col min="11008" max="11008" width="10" style="1" customWidth="1"/>
    <col min="11009" max="11009" width="9.28515625" style="1" customWidth="1"/>
    <col min="11010" max="11010" width="12.28515625" style="1" bestFit="1" customWidth="1"/>
    <col min="11011" max="11011" width="28.7109375" style="1" customWidth="1"/>
    <col min="11012" max="11013" width="11.5703125" style="1" bestFit="1" customWidth="1"/>
    <col min="11014" max="11018" width="11.42578125" style="1"/>
    <col min="11019" max="11019" width="23.5703125" style="1" customWidth="1"/>
    <col min="11020" max="11026" width="11.42578125" style="1"/>
    <col min="11027" max="11027" width="27" style="1" customWidth="1"/>
    <col min="11028" max="11034" width="11.42578125" style="1"/>
    <col min="11035" max="11035" width="35.5703125" style="1" customWidth="1"/>
    <col min="11036" max="11258" width="11.42578125" style="1"/>
    <col min="11259" max="11259" width="34.42578125" style="1" customWidth="1"/>
    <col min="11260" max="11260" width="12.7109375" style="1" customWidth="1"/>
    <col min="11261" max="11261" width="10.85546875" style="1" customWidth="1"/>
    <col min="11262" max="11262" width="10.42578125" style="1" customWidth="1"/>
    <col min="11263" max="11263" width="12.140625" style="1" customWidth="1"/>
    <col min="11264" max="11264" width="10" style="1" customWidth="1"/>
    <col min="11265" max="11265" width="9.28515625" style="1" customWidth="1"/>
    <col min="11266" max="11266" width="12.28515625" style="1" bestFit="1" customWidth="1"/>
    <col min="11267" max="11267" width="28.7109375" style="1" customWidth="1"/>
    <col min="11268" max="11269" width="11.5703125" style="1" bestFit="1" customWidth="1"/>
    <col min="11270" max="11274" width="11.42578125" style="1"/>
    <col min="11275" max="11275" width="23.5703125" style="1" customWidth="1"/>
    <col min="11276" max="11282" width="11.42578125" style="1"/>
    <col min="11283" max="11283" width="27" style="1" customWidth="1"/>
    <col min="11284" max="11290" width="11.42578125" style="1"/>
    <col min="11291" max="11291" width="35.5703125" style="1" customWidth="1"/>
    <col min="11292" max="11514" width="11.42578125" style="1"/>
    <col min="11515" max="11515" width="34.42578125" style="1" customWidth="1"/>
    <col min="11516" max="11516" width="12.7109375" style="1" customWidth="1"/>
    <col min="11517" max="11517" width="10.85546875" style="1" customWidth="1"/>
    <col min="11518" max="11518" width="10.42578125" style="1" customWidth="1"/>
    <col min="11519" max="11519" width="12.140625" style="1" customWidth="1"/>
    <col min="11520" max="11520" width="10" style="1" customWidth="1"/>
    <col min="11521" max="11521" width="9.28515625" style="1" customWidth="1"/>
    <col min="11522" max="11522" width="12.28515625" style="1" bestFit="1" customWidth="1"/>
    <col min="11523" max="11523" width="28.7109375" style="1" customWidth="1"/>
    <col min="11524" max="11525" width="11.5703125" style="1" bestFit="1" customWidth="1"/>
    <col min="11526" max="11530" width="11.42578125" style="1"/>
    <col min="11531" max="11531" width="23.5703125" style="1" customWidth="1"/>
    <col min="11532" max="11538" width="11.42578125" style="1"/>
    <col min="11539" max="11539" width="27" style="1" customWidth="1"/>
    <col min="11540" max="11546" width="11.42578125" style="1"/>
    <col min="11547" max="11547" width="35.5703125" style="1" customWidth="1"/>
    <col min="11548" max="11770" width="11.42578125" style="1"/>
    <col min="11771" max="11771" width="34.42578125" style="1" customWidth="1"/>
    <col min="11772" max="11772" width="12.7109375" style="1" customWidth="1"/>
    <col min="11773" max="11773" width="10.85546875" style="1" customWidth="1"/>
    <col min="11774" max="11774" width="10.42578125" style="1" customWidth="1"/>
    <col min="11775" max="11775" width="12.140625" style="1" customWidth="1"/>
    <col min="11776" max="11776" width="10" style="1" customWidth="1"/>
    <col min="11777" max="11777" width="9.28515625" style="1" customWidth="1"/>
    <col min="11778" max="11778" width="12.28515625" style="1" bestFit="1" customWidth="1"/>
    <col min="11779" max="11779" width="28.7109375" style="1" customWidth="1"/>
    <col min="11780" max="11781" width="11.5703125" style="1" bestFit="1" customWidth="1"/>
    <col min="11782" max="11786" width="11.42578125" style="1"/>
    <col min="11787" max="11787" width="23.5703125" style="1" customWidth="1"/>
    <col min="11788" max="11794" width="11.42578125" style="1"/>
    <col min="11795" max="11795" width="27" style="1" customWidth="1"/>
    <col min="11796" max="11802" width="11.42578125" style="1"/>
    <col min="11803" max="11803" width="35.5703125" style="1" customWidth="1"/>
    <col min="11804" max="12026" width="11.42578125" style="1"/>
    <col min="12027" max="12027" width="34.42578125" style="1" customWidth="1"/>
    <col min="12028" max="12028" width="12.7109375" style="1" customWidth="1"/>
    <col min="12029" max="12029" width="10.85546875" style="1" customWidth="1"/>
    <col min="12030" max="12030" width="10.42578125" style="1" customWidth="1"/>
    <col min="12031" max="12031" width="12.140625" style="1" customWidth="1"/>
    <col min="12032" max="12032" width="10" style="1" customWidth="1"/>
    <col min="12033" max="12033" width="9.28515625" style="1" customWidth="1"/>
    <col min="12034" max="12034" width="12.28515625" style="1" bestFit="1" customWidth="1"/>
    <col min="12035" max="12035" width="28.7109375" style="1" customWidth="1"/>
    <col min="12036" max="12037" width="11.5703125" style="1" bestFit="1" customWidth="1"/>
    <col min="12038" max="12042" width="11.42578125" style="1"/>
    <col min="12043" max="12043" width="23.5703125" style="1" customWidth="1"/>
    <col min="12044" max="12050" width="11.42578125" style="1"/>
    <col min="12051" max="12051" width="27" style="1" customWidth="1"/>
    <col min="12052" max="12058" width="11.42578125" style="1"/>
    <col min="12059" max="12059" width="35.5703125" style="1" customWidth="1"/>
    <col min="12060" max="12282" width="11.42578125" style="1"/>
    <col min="12283" max="12283" width="34.42578125" style="1" customWidth="1"/>
    <col min="12284" max="12284" width="12.7109375" style="1" customWidth="1"/>
    <col min="12285" max="12285" width="10.85546875" style="1" customWidth="1"/>
    <col min="12286" max="12286" width="10.42578125" style="1" customWidth="1"/>
    <col min="12287" max="12287" width="12.140625" style="1" customWidth="1"/>
    <col min="12288" max="12288" width="10" style="1" customWidth="1"/>
    <col min="12289" max="12289" width="9.28515625" style="1" customWidth="1"/>
    <col min="12290" max="12290" width="12.28515625" style="1" bestFit="1" customWidth="1"/>
    <col min="12291" max="12291" width="28.7109375" style="1" customWidth="1"/>
    <col min="12292" max="12293" width="11.5703125" style="1" bestFit="1" customWidth="1"/>
    <col min="12294" max="12298" width="11.42578125" style="1"/>
    <col min="12299" max="12299" width="23.5703125" style="1" customWidth="1"/>
    <col min="12300" max="12306" width="11.42578125" style="1"/>
    <col min="12307" max="12307" width="27" style="1" customWidth="1"/>
    <col min="12308" max="12314" width="11.42578125" style="1"/>
    <col min="12315" max="12315" width="35.5703125" style="1" customWidth="1"/>
    <col min="12316" max="12538" width="11.42578125" style="1"/>
    <col min="12539" max="12539" width="34.42578125" style="1" customWidth="1"/>
    <col min="12540" max="12540" width="12.7109375" style="1" customWidth="1"/>
    <col min="12541" max="12541" width="10.85546875" style="1" customWidth="1"/>
    <col min="12542" max="12542" width="10.42578125" style="1" customWidth="1"/>
    <col min="12543" max="12543" width="12.140625" style="1" customWidth="1"/>
    <col min="12544" max="12544" width="10" style="1" customWidth="1"/>
    <col min="12545" max="12545" width="9.28515625" style="1" customWidth="1"/>
    <col min="12546" max="12546" width="12.28515625" style="1" bestFit="1" customWidth="1"/>
    <col min="12547" max="12547" width="28.7109375" style="1" customWidth="1"/>
    <col min="12548" max="12549" width="11.5703125" style="1" bestFit="1" customWidth="1"/>
    <col min="12550" max="12554" width="11.42578125" style="1"/>
    <col min="12555" max="12555" width="23.5703125" style="1" customWidth="1"/>
    <col min="12556" max="12562" width="11.42578125" style="1"/>
    <col min="12563" max="12563" width="27" style="1" customWidth="1"/>
    <col min="12564" max="12570" width="11.42578125" style="1"/>
    <col min="12571" max="12571" width="35.5703125" style="1" customWidth="1"/>
    <col min="12572" max="12794" width="11.42578125" style="1"/>
    <col min="12795" max="12795" width="34.42578125" style="1" customWidth="1"/>
    <col min="12796" max="12796" width="12.7109375" style="1" customWidth="1"/>
    <col min="12797" max="12797" width="10.85546875" style="1" customWidth="1"/>
    <col min="12798" max="12798" width="10.42578125" style="1" customWidth="1"/>
    <col min="12799" max="12799" width="12.140625" style="1" customWidth="1"/>
    <col min="12800" max="12800" width="10" style="1" customWidth="1"/>
    <col min="12801" max="12801" width="9.28515625" style="1" customWidth="1"/>
    <col min="12802" max="12802" width="12.28515625" style="1" bestFit="1" customWidth="1"/>
    <col min="12803" max="12803" width="28.7109375" style="1" customWidth="1"/>
    <col min="12804" max="12805" width="11.5703125" style="1" bestFit="1" customWidth="1"/>
    <col min="12806" max="12810" width="11.42578125" style="1"/>
    <col min="12811" max="12811" width="23.5703125" style="1" customWidth="1"/>
    <col min="12812" max="12818" width="11.42578125" style="1"/>
    <col min="12819" max="12819" width="27" style="1" customWidth="1"/>
    <col min="12820" max="12826" width="11.42578125" style="1"/>
    <col min="12827" max="12827" width="35.5703125" style="1" customWidth="1"/>
    <col min="12828" max="13050" width="11.42578125" style="1"/>
    <col min="13051" max="13051" width="34.42578125" style="1" customWidth="1"/>
    <col min="13052" max="13052" width="12.7109375" style="1" customWidth="1"/>
    <col min="13053" max="13053" width="10.85546875" style="1" customWidth="1"/>
    <col min="13054" max="13054" width="10.42578125" style="1" customWidth="1"/>
    <col min="13055" max="13055" width="12.140625" style="1" customWidth="1"/>
    <col min="13056" max="13056" width="10" style="1" customWidth="1"/>
    <col min="13057" max="13057" width="9.28515625" style="1" customWidth="1"/>
    <col min="13058" max="13058" width="12.28515625" style="1" bestFit="1" customWidth="1"/>
    <col min="13059" max="13059" width="28.7109375" style="1" customWidth="1"/>
    <col min="13060" max="13061" width="11.5703125" style="1" bestFit="1" customWidth="1"/>
    <col min="13062" max="13066" width="11.42578125" style="1"/>
    <col min="13067" max="13067" width="23.5703125" style="1" customWidth="1"/>
    <col min="13068" max="13074" width="11.42578125" style="1"/>
    <col min="13075" max="13075" width="27" style="1" customWidth="1"/>
    <col min="13076" max="13082" width="11.42578125" style="1"/>
    <col min="13083" max="13083" width="35.5703125" style="1" customWidth="1"/>
    <col min="13084" max="13306" width="11.42578125" style="1"/>
    <col min="13307" max="13307" width="34.42578125" style="1" customWidth="1"/>
    <col min="13308" max="13308" width="12.7109375" style="1" customWidth="1"/>
    <col min="13309" max="13309" width="10.85546875" style="1" customWidth="1"/>
    <col min="13310" max="13310" width="10.42578125" style="1" customWidth="1"/>
    <col min="13311" max="13311" width="12.140625" style="1" customWidth="1"/>
    <col min="13312" max="13312" width="10" style="1" customWidth="1"/>
    <col min="13313" max="13313" width="9.28515625" style="1" customWidth="1"/>
    <col min="13314" max="13314" width="12.28515625" style="1" bestFit="1" customWidth="1"/>
    <col min="13315" max="13315" width="28.7109375" style="1" customWidth="1"/>
    <col min="13316" max="13317" width="11.5703125" style="1" bestFit="1" customWidth="1"/>
    <col min="13318" max="13322" width="11.42578125" style="1"/>
    <col min="13323" max="13323" width="23.5703125" style="1" customWidth="1"/>
    <col min="13324" max="13330" width="11.42578125" style="1"/>
    <col min="13331" max="13331" width="27" style="1" customWidth="1"/>
    <col min="13332" max="13338" width="11.42578125" style="1"/>
    <col min="13339" max="13339" width="35.5703125" style="1" customWidth="1"/>
    <col min="13340" max="13562" width="11.42578125" style="1"/>
    <col min="13563" max="13563" width="34.42578125" style="1" customWidth="1"/>
    <col min="13564" max="13564" width="12.7109375" style="1" customWidth="1"/>
    <col min="13565" max="13565" width="10.85546875" style="1" customWidth="1"/>
    <col min="13566" max="13566" width="10.42578125" style="1" customWidth="1"/>
    <col min="13567" max="13567" width="12.140625" style="1" customWidth="1"/>
    <col min="13568" max="13568" width="10" style="1" customWidth="1"/>
    <col min="13569" max="13569" width="9.28515625" style="1" customWidth="1"/>
    <col min="13570" max="13570" width="12.28515625" style="1" bestFit="1" customWidth="1"/>
    <col min="13571" max="13571" width="28.7109375" style="1" customWidth="1"/>
    <col min="13572" max="13573" width="11.5703125" style="1" bestFit="1" customWidth="1"/>
    <col min="13574" max="13578" width="11.42578125" style="1"/>
    <col min="13579" max="13579" width="23.5703125" style="1" customWidth="1"/>
    <col min="13580" max="13586" width="11.42578125" style="1"/>
    <col min="13587" max="13587" width="27" style="1" customWidth="1"/>
    <col min="13588" max="13594" width="11.42578125" style="1"/>
    <col min="13595" max="13595" width="35.5703125" style="1" customWidth="1"/>
    <col min="13596" max="13818" width="11.42578125" style="1"/>
    <col min="13819" max="13819" width="34.42578125" style="1" customWidth="1"/>
    <col min="13820" max="13820" width="12.7109375" style="1" customWidth="1"/>
    <col min="13821" max="13821" width="10.85546875" style="1" customWidth="1"/>
    <col min="13822" max="13822" width="10.42578125" style="1" customWidth="1"/>
    <col min="13823" max="13823" width="12.140625" style="1" customWidth="1"/>
    <col min="13824" max="13824" width="10" style="1" customWidth="1"/>
    <col min="13825" max="13825" width="9.28515625" style="1" customWidth="1"/>
    <col min="13826" max="13826" width="12.28515625" style="1" bestFit="1" customWidth="1"/>
    <col min="13827" max="13827" width="28.7109375" style="1" customWidth="1"/>
    <col min="13828" max="13829" width="11.5703125" style="1" bestFit="1" customWidth="1"/>
    <col min="13830" max="13834" width="11.42578125" style="1"/>
    <col min="13835" max="13835" width="23.5703125" style="1" customWidth="1"/>
    <col min="13836" max="13842" width="11.42578125" style="1"/>
    <col min="13843" max="13843" width="27" style="1" customWidth="1"/>
    <col min="13844" max="13850" width="11.42578125" style="1"/>
    <col min="13851" max="13851" width="35.5703125" style="1" customWidth="1"/>
    <col min="13852" max="14074" width="11.42578125" style="1"/>
    <col min="14075" max="14075" width="34.42578125" style="1" customWidth="1"/>
    <col min="14076" max="14076" width="12.7109375" style="1" customWidth="1"/>
    <col min="14077" max="14077" width="10.85546875" style="1" customWidth="1"/>
    <col min="14078" max="14078" width="10.42578125" style="1" customWidth="1"/>
    <col min="14079" max="14079" width="12.140625" style="1" customWidth="1"/>
    <col min="14080" max="14080" width="10" style="1" customWidth="1"/>
    <col min="14081" max="14081" width="9.28515625" style="1" customWidth="1"/>
    <col min="14082" max="14082" width="12.28515625" style="1" bestFit="1" customWidth="1"/>
    <col min="14083" max="14083" width="28.7109375" style="1" customWidth="1"/>
    <col min="14084" max="14085" width="11.5703125" style="1" bestFit="1" customWidth="1"/>
    <col min="14086" max="14090" width="11.42578125" style="1"/>
    <col min="14091" max="14091" width="23.5703125" style="1" customWidth="1"/>
    <col min="14092" max="14098" width="11.42578125" style="1"/>
    <col min="14099" max="14099" width="27" style="1" customWidth="1"/>
    <col min="14100" max="14106" width="11.42578125" style="1"/>
    <col min="14107" max="14107" width="35.5703125" style="1" customWidth="1"/>
    <col min="14108" max="14330" width="11.42578125" style="1"/>
    <col min="14331" max="14331" width="34.42578125" style="1" customWidth="1"/>
    <col min="14332" max="14332" width="12.7109375" style="1" customWidth="1"/>
    <col min="14333" max="14333" width="10.85546875" style="1" customWidth="1"/>
    <col min="14334" max="14334" width="10.42578125" style="1" customWidth="1"/>
    <col min="14335" max="14335" width="12.140625" style="1" customWidth="1"/>
    <col min="14336" max="14336" width="10" style="1" customWidth="1"/>
    <col min="14337" max="14337" width="9.28515625" style="1" customWidth="1"/>
    <col min="14338" max="14338" width="12.28515625" style="1" bestFit="1" customWidth="1"/>
    <col min="14339" max="14339" width="28.7109375" style="1" customWidth="1"/>
    <col min="14340" max="14341" width="11.5703125" style="1" bestFit="1" customWidth="1"/>
    <col min="14342" max="14346" width="11.42578125" style="1"/>
    <col min="14347" max="14347" width="23.5703125" style="1" customWidth="1"/>
    <col min="14348" max="14354" width="11.42578125" style="1"/>
    <col min="14355" max="14355" width="27" style="1" customWidth="1"/>
    <col min="14356" max="14362" width="11.42578125" style="1"/>
    <col min="14363" max="14363" width="35.5703125" style="1" customWidth="1"/>
    <col min="14364" max="14586" width="11.42578125" style="1"/>
    <col min="14587" max="14587" width="34.42578125" style="1" customWidth="1"/>
    <col min="14588" max="14588" width="12.7109375" style="1" customWidth="1"/>
    <col min="14589" max="14589" width="10.85546875" style="1" customWidth="1"/>
    <col min="14590" max="14590" width="10.42578125" style="1" customWidth="1"/>
    <col min="14591" max="14591" width="12.140625" style="1" customWidth="1"/>
    <col min="14592" max="14592" width="10" style="1" customWidth="1"/>
    <col min="14593" max="14593" width="9.28515625" style="1" customWidth="1"/>
    <col min="14594" max="14594" width="12.28515625" style="1" bestFit="1" customWidth="1"/>
    <col min="14595" max="14595" width="28.7109375" style="1" customWidth="1"/>
    <col min="14596" max="14597" width="11.5703125" style="1" bestFit="1" customWidth="1"/>
    <col min="14598" max="14602" width="11.42578125" style="1"/>
    <col min="14603" max="14603" width="23.5703125" style="1" customWidth="1"/>
    <col min="14604" max="14610" width="11.42578125" style="1"/>
    <col min="14611" max="14611" width="27" style="1" customWidth="1"/>
    <col min="14612" max="14618" width="11.42578125" style="1"/>
    <col min="14619" max="14619" width="35.5703125" style="1" customWidth="1"/>
    <col min="14620" max="14842" width="11.42578125" style="1"/>
    <col min="14843" max="14843" width="34.42578125" style="1" customWidth="1"/>
    <col min="14844" max="14844" width="12.7109375" style="1" customWidth="1"/>
    <col min="14845" max="14845" width="10.85546875" style="1" customWidth="1"/>
    <col min="14846" max="14846" width="10.42578125" style="1" customWidth="1"/>
    <col min="14847" max="14847" width="12.140625" style="1" customWidth="1"/>
    <col min="14848" max="14848" width="10" style="1" customWidth="1"/>
    <col min="14849" max="14849" width="9.28515625" style="1" customWidth="1"/>
    <col min="14850" max="14850" width="12.28515625" style="1" bestFit="1" customWidth="1"/>
    <col min="14851" max="14851" width="28.7109375" style="1" customWidth="1"/>
    <col min="14852" max="14853" width="11.5703125" style="1" bestFit="1" customWidth="1"/>
    <col min="14854" max="14858" width="11.42578125" style="1"/>
    <col min="14859" max="14859" width="23.5703125" style="1" customWidth="1"/>
    <col min="14860" max="14866" width="11.42578125" style="1"/>
    <col min="14867" max="14867" width="27" style="1" customWidth="1"/>
    <col min="14868" max="14874" width="11.42578125" style="1"/>
    <col min="14875" max="14875" width="35.5703125" style="1" customWidth="1"/>
    <col min="14876" max="15098" width="11.42578125" style="1"/>
    <col min="15099" max="15099" width="34.42578125" style="1" customWidth="1"/>
    <col min="15100" max="15100" width="12.7109375" style="1" customWidth="1"/>
    <col min="15101" max="15101" width="10.85546875" style="1" customWidth="1"/>
    <col min="15102" max="15102" width="10.42578125" style="1" customWidth="1"/>
    <col min="15103" max="15103" width="12.140625" style="1" customWidth="1"/>
    <col min="15104" max="15104" width="10" style="1" customWidth="1"/>
    <col min="15105" max="15105" width="9.28515625" style="1" customWidth="1"/>
    <col min="15106" max="15106" width="12.28515625" style="1" bestFit="1" customWidth="1"/>
    <col min="15107" max="15107" width="28.7109375" style="1" customWidth="1"/>
    <col min="15108" max="15109" width="11.5703125" style="1" bestFit="1" customWidth="1"/>
    <col min="15110" max="15114" width="11.42578125" style="1"/>
    <col min="15115" max="15115" width="23.5703125" style="1" customWidth="1"/>
    <col min="15116" max="15122" width="11.42578125" style="1"/>
    <col min="15123" max="15123" width="27" style="1" customWidth="1"/>
    <col min="15124" max="15130" width="11.42578125" style="1"/>
    <col min="15131" max="15131" width="35.5703125" style="1" customWidth="1"/>
    <col min="15132" max="15354" width="11.42578125" style="1"/>
    <col min="15355" max="15355" width="34.42578125" style="1" customWidth="1"/>
    <col min="15356" max="15356" width="12.7109375" style="1" customWidth="1"/>
    <col min="15357" max="15357" width="10.85546875" style="1" customWidth="1"/>
    <col min="15358" max="15358" width="10.42578125" style="1" customWidth="1"/>
    <col min="15359" max="15359" width="12.140625" style="1" customWidth="1"/>
    <col min="15360" max="15360" width="10" style="1" customWidth="1"/>
    <col min="15361" max="15361" width="9.28515625" style="1" customWidth="1"/>
    <col min="15362" max="15362" width="12.28515625" style="1" bestFit="1" customWidth="1"/>
    <col min="15363" max="15363" width="28.7109375" style="1" customWidth="1"/>
    <col min="15364" max="15365" width="11.5703125" style="1" bestFit="1" customWidth="1"/>
    <col min="15366" max="15370" width="11.42578125" style="1"/>
    <col min="15371" max="15371" width="23.5703125" style="1" customWidth="1"/>
    <col min="15372" max="15378" width="11.42578125" style="1"/>
    <col min="15379" max="15379" width="27" style="1" customWidth="1"/>
    <col min="15380" max="15386" width="11.42578125" style="1"/>
    <col min="15387" max="15387" width="35.5703125" style="1" customWidth="1"/>
    <col min="15388" max="15610" width="11.42578125" style="1"/>
    <col min="15611" max="15611" width="34.42578125" style="1" customWidth="1"/>
    <col min="15612" max="15612" width="12.7109375" style="1" customWidth="1"/>
    <col min="15613" max="15613" width="10.85546875" style="1" customWidth="1"/>
    <col min="15614" max="15614" width="10.42578125" style="1" customWidth="1"/>
    <col min="15615" max="15615" width="12.140625" style="1" customWidth="1"/>
    <col min="15616" max="15616" width="10" style="1" customWidth="1"/>
    <col min="15617" max="15617" width="9.28515625" style="1" customWidth="1"/>
    <col min="15618" max="15618" width="12.28515625" style="1" bestFit="1" customWidth="1"/>
    <col min="15619" max="15619" width="28.7109375" style="1" customWidth="1"/>
    <col min="15620" max="15621" width="11.5703125" style="1" bestFit="1" customWidth="1"/>
    <col min="15622" max="15626" width="11.42578125" style="1"/>
    <col min="15627" max="15627" width="23.5703125" style="1" customWidth="1"/>
    <col min="15628" max="15634" width="11.42578125" style="1"/>
    <col min="15635" max="15635" width="27" style="1" customWidth="1"/>
    <col min="15636" max="15642" width="11.42578125" style="1"/>
    <col min="15643" max="15643" width="35.5703125" style="1" customWidth="1"/>
    <col min="15644" max="15866" width="11.42578125" style="1"/>
    <col min="15867" max="15867" width="34.42578125" style="1" customWidth="1"/>
    <col min="15868" max="15868" width="12.7109375" style="1" customWidth="1"/>
    <col min="15869" max="15869" width="10.85546875" style="1" customWidth="1"/>
    <col min="15870" max="15870" width="10.42578125" style="1" customWidth="1"/>
    <col min="15871" max="15871" width="12.140625" style="1" customWidth="1"/>
    <col min="15872" max="15872" width="10" style="1" customWidth="1"/>
    <col min="15873" max="15873" width="9.28515625" style="1" customWidth="1"/>
    <col min="15874" max="15874" width="12.28515625" style="1" bestFit="1" customWidth="1"/>
    <col min="15875" max="15875" width="28.7109375" style="1" customWidth="1"/>
    <col min="15876" max="15877" width="11.5703125" style="1" bestFit="1" customWidth="1"/>
    <col min="15878" max="15882" width="11.42578125" style="1"/>
    <col min="15883" max="15883" width="23.5703125" style="1" customWidth="1"/>
    <col min="15884" max="15890" width="11.42578125" style="1"/>
    <col min="15891" max="15891" width="27" style="1" customWidth="1"/>
    <col min="15892" max="15898" width="11.42578125" style="1"/>
    <col min="15899" max="15899" width="35.5703125" style="1" customWidth="1"/>
    <col min="15900" max="16122" width="11.42578125" style="1"/>
    <col min="16123" max="16123" width="34.42578125" style="1" customWidth="1"/>
    <col min="16124" max="16124" width="12.7109375" style="1" customWidth="1"/>
    <col min="16125" max="16125" width="10.85546875" style="1" customWidth="1"/>
    <col min="16126" max="16126" width="10.42578125" style="1" customWidth="1"/>
    <col min="16127" max="16127" width="12.140625" style="1" customWidth="1"/>
    <col min="16128" max="16128" width="10" style="1" customWidth="1"/>
    <col min="16129" max="16129" width="9.28515625" style="1" customWidth="1"/>
    <col min="16130" max="16130" width="12.28515625" style="1" bestFit="1" customWidth="1"/>
    <col min="16131" max="16131" width="28.7109375" style="1" customWidth="1"/>
    <col min="16132" max="16133" width="11.5703125" style="1" bestFit="1" customWidth="1"/>
    <col min="16134" max="16138" width="11.42578125" style="1"/>
    <col min="16139" max="16139" width="23.5703125" style="1" customWidth="1"/>
    <col min="16140" max="16146" width="11.42578125" style="1"/>
    <col min="16147" max="16147" width="27" style="1" customWidth="1"/>
    <col min="16148" max="16154" width="11.42578125" style="1"/>
    <col min="16155" max="16155" width="35.5703125" style="1" customWidth="1"/>
    <col min="16156" max="16384" width="11.42578125" style="1"/>
  </cols>
  <sheetData>
    <row r="1" spans="1:15" x14ac:dyDescent="0.2">
      <c r="A1" s="1004" t="s">
        <v>311</v>
      </c>
      <c r="B1" s="1004"/>
      <c r="C1" s="1004"/>
      <c r="D1" s="1004"/>
      <c r="E1" s="1004"/>
      <c r="F1" s="1004"/>
      <c r="G1" s="1004"/>
    </row>
    <row r="2" spans="1:15" x14ac:dyDescent="0.2">
      <c r="A2" s="987" t="s">
        <v>1</v>
      </c>
      <c r="B2" s="987"/>
      <c r="C2" s="987"/>
      <c r="D2" s="987"/>
      <c r="E2" s="987"/>
      <c r="F2" s="987"/>
      <c r="G2" s="987"/>
    </row>
    <row r="3" spans="1:15" x14ac:dyDescent="0.2">
      <c r="A3" s="988" t="s">
        <v>2</v>
      </c>
      <c r="B3" s="988"/>
      <c r="C3" s="988"/>
      <c r="D3" s="988"/>
      <c r="E3" s="988"/>
      <c r="F3" s="988"/>
      <c r="G3" s="988"/>
    </row>
    <row r="4" spans="1:15" ht="12" customHeight="1" x14ac:dyDescent="0.25">
      <c r="A4" s="236"/>
      <c r="B4" s="9"/>
      <c r="C4" s="9"/>
      <c r="D4" s="9"/>
      <c r="E4" s="9"/>
      <c r="F4" s="9"/>
      <c r="G4" s="9"/>
      <c r="I4">
        <v>1.0737000000000001</v>
      </c>
      <c r="J4" s="118"/>
    </row>
    <row r="5" spans="1:15" x14ac:dyDescent="0.2">
      <c r="A5" s="997" t="s">
        <v>3</v>
      </c>
      <c r="B5" s="992" t="s">
        <v>4</v>
      </c>
      <c r="C5" s="993"/>
      <c r="D5" s="994"/>
      <c r="E5" s="995" t="s">
        <v>5</v>
      </c>
      <c r="F5" s="993"/>
      <c r="G5" s="996"/>
    </row>
    <row r="6" spans="1:15" ht="12.75" customHeight="1" x14ac:dyDescent="0.2">
      <c r="A6" s="1005"/>
      <c r="B6" s="997" t="s">
        <v>6</v>
      </c>
      <c r="C6" s="999" t="s">
        <v>7</v>
      </c>
      <c r="D6" s="994"/>
      <c r="E6" s="995" t="s">
        <v>8</v>
      </c>
      <c r="F6" s="994"/>
      <c r="G6" s="10">
        <v>2020</v>
      </c>
    </row>
    <row r="7" spans="1:15" ht="28.5" customHeight="1" x14ac:dyDescent="0.2">
      <c r="A7" s="998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</row>
    <row r="8" spans="1:15" s="241" customFormat="1" ht="5.25" customHeight="1" x14ac:dyDescent="0.25">
      <c r="A8" s="46"/>
      <c r="B8" s="51"/>
      <c r="C8" s="51"/>
      <c r="D8" s="51"/>
      <c r="E8" s="51"/>
      <c r="F8" s="243"/>
      <c r="G8" s="35"/>
      <c r="H8" s="151"/>
      <c r="I8" s="1002"/>
      <c r="J8" s="1002"/>
      <c r="O8" s="242"/>
    </row>
    <row r="9" spans="1:15" s="241" customFormat="1" ht="0.75" customHeight="1" x14ac:dyDescent="0.25">
      <c r="A9" s="46"/>
      <c r="B9" s="51"/>
      <c r="C9" s="51"/>
      <c r="D9" s="51"/>
      <c r="E9" s="51"/>
      <c r="F9" s="243"/>
      <c r="G9" s="35"/>
      <c r="H9" s="151"/>
      <c r="I9" s="252"/>
      <c r="J9" s="252"/>
      <c r="O9" s="242"/>
    </row>
    <row r="10" spans="1:15" s="241" customFormat="1" ht="18" customHeight="1" x14ac:dyDescent="0.25">
      <c r="A10" s="55" t="s">
        <v>27</v>
      </c>
      <c r="B10" s="239">
        <f>B12+B13+B14+B19+B20+B21+B22+B23+B24+B25+B26+B27</f>
        <v>705499319</v>
      </c>
      <c r="C10" s="239">
        <f>C12+C13+C14+C19+C20+C21+C22+C23+C24+C25+C26+C27</f>
        <v>733998007</v>
      </c>
      <c r="D10" s="239">
        <f>D12+D13+D14+D19+D20+D21+D22+D23+D24+D25+D26+D27</f>
        <v>1127151153</v>
      </c>
      <c r="E10" s="239">
        <f>D10-C10</f>
        <v>393153146</v>
      </c>
      <c r="F10" s="240">
        <f>(D10*100/C10)-100</f>
        <v>53.56</v>
      </c>
      <c r="G10" s="19">
        <f>(D10/1.0737)/B10*100-100</f>
        <v>48.8</v>
      </c>
      <c r="H10" s="151"/>
      <c r="I10" s="324"/>
      <c r="J10" s="252"/>
      <c r="O10" s="242"/>
    </row>
    <row r="11" spans="1:15" s="241" customFormat="1" ht="3" customHeight="1" x14ac:dyDescent="0.25">
      <c r="A11" s="325"/>
      <c r="B11" s="51"/>
      <c r="C11" s="51"/>
      <c r="D11" s="51"/>
      <c r="E11" s="51"/>
      <c r="F11" s="243"/>
      <c r="G11" s="35"/>
      <c r="H11" s="151"/>
      <c r="I11" s="324"/>
      <c r="J11" s="252"/>
      <c r="O11" s="242"/>
    </row>
    <row r="12" spans="1:15" s="241" customFormat="1" ht="15" x14ac:dyDescent="0.25">
      <c r="A12" s="266" t="s">
        <v>171</v>
      </c>
      <c r="B12" s="51">
        <v>77429325</v>
      </c>
      <c r="C12" s="51">
        <v>78098941</v>
      </c>
      <c r="D12" s="51">
        <v>124344216</v>
      </c>
      <c r="E12" s="51">
        <f>D12-C12</f>
        <v>46245275</v>
      </c>
      <c r="F12" s="243">
        <f>(D12*100/C12)-100</f>
        <v>59.21</v>
      </c>
      <c r="G12" s="35">
        <f>(D12/1.0737)/B12*100-100</f>
        <v>49.57</v>
      </c>
      <c r="H12" s="151"/>
      <c r="I12" s="324"/>
      <c r="J12" s="252"/>
      <c r="O12" s="242"/>
    </row>
    <row r="13" spans="1:15" s="241" customFormat="1" ht="15" x14ac:dyDescent="0.25">
      <c r="A13" s="266" t="s">
        <v>172</v>
      </c>
      <c r="B13" s="51">
        <v>113922426</v>
      </c>
      <c r="C13" s="51">
        <v>113837251</v>
      </c>
      <c r="D13" s="51">
        <v>426958034</v>
      </c>
      <c r="E13" s="51">
        <f t="shared" ref="E13:E27" si="0">D13-C13</f>
        <v>313120783</v>
      </c>
      <c r="F13" s="243">
        <f t="shared" ref="F13" si="1">(D13*100/C13)-100</f>
        <v>275.06</v>
      </c>
      <c r="G13" s="35">
        <f>(D13/1.0737)/B13*100-100</f>
        <v>249.05</v>
      </c>
      <c r="H13" s="151"/>
      <c r="I13" s="324"/>
      <c r="J13" s="254"/>
      <c r="O13" s="242"/>
    </row>
    <row r="14" spans="1:15" s="241" customFormat="1" ht="15" x14ac:dyDescent="0.25">
      <c r="A14" s="266" t="s">
        <v>173</v>
      </c>
      <c r="B14" s="51">
        <f>SUM(B15:B18)</f>
        <v>9218654</v>
      </c>
      <c r="C14" s="51">
        <f>SUM(C15:C18)</f>
        <v>16843087</v>
      </c>
      <c r="D14" s="51">
        <f>SUM(D15:D18)</f>
        <v>14395816</v>
      </c>
      <c r="E14" s="51">
        <f>D14-C14</f>
        <v>-2447271</v>
      </c>
      <c r="F14" s="243">
        <f>(D14*100/C14)-100</f>
        <v>-14.53</v>
      </c>
      <c r="G14" s="35">
        <f>(D14/1.0737)/B14*100-100</f>
        <v>45.44</v>
      </c>
      <c r="H14" s="151"/>
      <c r="I14" s="324"/>
      <c r="J14" s="252"/>
      <c r="O14" s="242"/>
    </row>
    <row r="15" spans="1:15" s="241" customFormat="1" ht="15" customHeight="1" x14ac:dyDescent="0.25">
      <c r="A15" s="263" t="s">
        <v>174</v>
      </c>
      <c r="B15" s="257">
        <v>4007606</v>
      </c>
      <c r="C15" s="257">
        <v>10834593</v>
      </c>
      <c r="D15" s="257">
        <v>5348076</v>
      </c>
      <c r="E15" s="257">
        <f t="shared" ref="E15:E18" si="2">D15-C15</f>
        <v>-5486517</v>
      </c>
      <c r="F15" s="258">
        <f t="shared" ref="F15:F18" si="3">(D15*100/C15)-100</f>
        <v>-50.64</v>
      </c>
      <c r="G15" s="259">
        <f>(D15/1.0737)/B15*100-100</f>
        <v>24.29</v>
      </c>
      <c r="H15" s="151"/>
      <c r="I15" s="324"/>
      <c r="J15" s="252"/>
      <c r="O15" s="262"/>
    </row>
    <row r="16" spans="1:15" s="241" customFormat="1" ht="17.25" customHeight="1" x14ac:dyDescent="0.25">
      <c r="A16" s="263" t="s">
        <v>175</v>
      </c>
      <c r="B16" s="257">
        <v>1278055</v>
      </c>
      <c r="C16" s="257">
        <v>807182</v>
      </c>
      <c r="D16" s="257">
        <v>1517503</v>
      </c>
      <c r="E16" s="257">
        <f t="shared" si="2"/>
        <v>710321</v>
      </c>
      <c r="F16" s="258">
        <f t="shared" si="3"/>
        <v>88</v>
      </c>
      <c r="G16" s="259">
        <f>(D16/1.0737)/B16*100-100</f>
        <v>10.59</v>
      </c>
      <c r="H16" s="151"/>
      <c r="I16" s="324"/>
      <c r="J16" s="252"/>
      <c r="O16" s="262"/>
    </row>
    <row r="17" spans="1:15" s="241" customFormat="1" ht="17.25" customHeight="1" x14ac:dyDescent="0.2">
      <c r="A17" s="263" t="s">
        <v>312</v>
      </c>
      <c r="B17" s="257">
        <v>0</v>
      </c>
      <c r="C17" s="257">
        <v>0</v>
      </c>
      <c r="D17" s="257">
        <v>16284</v>
      </c>
      <c r="E17" s="257">
        <f t="shared" si="2"/>
        <v>16284</v>
      </c>
      <c r="F17" s="258" t="s">
        <v>33</v>
      </c>
      <c r="G17" s="326" t="s">
        <v>33</v>
      </c>
      <c r="I17" s="324"/>
      <c r="J17" s="252"/>
      <c r="O17" s="262"/>
    </row>
    <row r="18" spans="1:15" s="241" customFormat="1" ht="12" customHeight="1" x14ac:dyDescent="0.25">
      <c r="A18" s="263" t="s">
        <v>177</v>
      </c>
      <c r="B18" s="257">
        <v>3932993</v>
      </c>
      <c r="C18" s="257">
        <v>5201312</v>
      </c>
      <c r="D18" s="257">
        <v>7513953</v>
      </c>
      <c r="E18" s="257">
        <f t="shared" si="2"/>
        <v>2312641</v>
      </c>
      <c r="F18" s="258">
        <f t="shared" si="3"/>
        <v>44.46</v>
      </c>
      <c r="G18" s="259">
        <f t="shared" ref="G18:G26" si="4">(D18/1.0737)/B18*100-100</f>
        <v>77.94</v>
      </c>
      <c r="H18" s="151"/>
      <c r="I18" s="324"/>
      <c r="J18" s="252"/>
      <c r="O18" s="262"/>
    </row>
    <row r="19" spans="1:15" s="241" customFormat="1" ht="23.25" x14ac:dyDescent="0.25">
      <c r="A19" s="266" t="s">
        <v>178</v>
      </c>
      <c r="B19" s="51">
        <v>37998081</v>
      </c>
      <c r="C19" s="51">
        <v>34332871</v>
      </c>
      <c r="D19" s="51">
        <v>53107691</v>
      </c>
      <c r="E19" s="51">
        <f t="shared" si="0"/>
        <v>18774820</v>
      </c>
      <c r="F19" s="243">
        <f>(D19*100/C19)-100</f>
        <v>54.68</v>
      </c>
      <c r="G19" s="35">
        <f t="shared" si="4"/>
        <v>30.17</v>
      </c>
      <c r="H19" s="151"/>
      <c r="I19" s="324"/>
      <c r="J19" s="252"/>
      <c r="O19" s="242"/>
    </row>
    <row r="20" spans="1:15" s="241" customFormat="1" ht="23.25" x14ac:dyDescent="0.25">
      <c r="A20" s="266" t="s">
        <v>179</v>
      </c>
      <c r="B20" s="51">
        <v>22621991</v>
      </c>
      <c r="C20" s="51">
        <v>11383033</v>
      </c>
      <c r="D20" s="51">
        <v>41136294</v>
      </c>
      <c r="E20" s="51">
        <f t="shared" si="0"/>
        <v>29753261</v>
      </c>
      <c r="F20" s="243">
        <f>(D20*100/C20)-100</f>
        <v>261.38</v>
      </c>
      <c r="G20" s="35">
        <f t="shared" si="4"/>
        <v>69.36</v>
      </c>
      <c r="H20" s="255"/>
      <c r="I20" s="264"/>
      <c r="J20" s="252"/>
      <c r="O20" s="242"/>
    </row>
    <row r="21" spans="1:15" s="241" customFormat="1" ht="15" x14ac:dyDescent="0.25">
      <c r="A21" s="266" t="s">
        <v>180</v>
      </c>
      <c r="B21" s="51">
        <v>397829749</v>
      </c>
      <c r="C21" s="51">
        <v>437673494</v>
      </c>
      <c r="D21" s="51">
        <v>422728624</v>
      </c>
      <c r="E21" s="51">
        <f t="shared" si="0"/>
        <v>-14944870</v>
      </c>
      <c r="F21" s="243">
        <f>(D21*100/C21)-100</f>
        <v>-3.41</v>
      </c>
      <c r="G21" s="35">
        <f t="shared" si="4"/>
        <v>-1.04</v>
      </c>
      <c r="H21" s="255"/>
      <c r="I21" s="252"/>
      <c r="J21" s="252"/>
      <c r="O21" s="242"/>
    </row>
    <row r="22" spans="1:15" s="241" customFormat="1" ht="15" x14ac:dyDescent="0.25">
      <c r="A22" s="266" t="s">
        <v>181</v>
      </c>
      <c r="B22" s="51">
        <v>2949138</v>
      </c>
      <c r="C22" s="51">
        <v>1</v>
      </c>
      <c r="D22" s="51">
        <v>0</v>
      </c>
      <c r="E22" s="51">
        <f t="shared" si="0"/>
        <v>-1</v>
      </c>
      <c r="F22" s="327" t="s">
        <v>33</v>
      </c>
      <c r="G22" s="35">
        <f t="shared" si="4"/>
        <v>-100</v>
      </c>
      <c r="H22" s="255"/>
      <c r="I22" s="252"/>
      <c r="J22" s="252"/>
      <c r="O22" s="242"/>
    </row>
    <row r="23" spans="1:15" s="241" customFormat="1" ht="23.25" x14ac:dyDescent="0.25">
      <c r="A23" s="266" t="s">
        <v>182</v>
      </c>
      <c r="B23" s="51">
        <v>33739332</v>
      </c>
      <c r="C23" s="51">
        <v>34838232</v>
      </c>
      <c r="D23" s="51">
        <v>34862856</v>
      </c>
      <c r="E23" s="51">
        <f t="shared" si="0"/>
        <v>24624</v>
      </c>
      <c r="F23" s="243">
        <f>(D23*100/C23)-100</f>
        <v>7.0000000000000007E-2</v>
      </c>
      <c r="G23" s="35">
        <f t="shared" si="4"/>
        <v>-3.76</v>
      </c>
      <c r="H23" s="151"/>
      <c r="I23" s="265"/>
      <c r="J23" s="328"/>
      <c r="O23" s="242"/>
    </row>
    <row r="24" spans="1:15" s="241" customFormat="1" ht="23.25" x14ac:dyDescent="0.25">
      <c r="A24" s="266" t="s">
        <v>183</v>
      </c>
      <c r="B24" s="51">
        <v>9745854</v>
      </c>
      <c r="C24" s="51">
        <v>6991097</v>
      </c>
      <c r="D24" s="51">
        <v>9615228</v>
      </c>
      <c r="E24" s="51">
        <f t="shared" si="0"/>
        <v>2624131</v>
      </c>
      <c r="F24" s="243">
        <f>(D24*100/C24)-100</f>
        <v>37.54</v>
      </c>
      <c r="G24" s="35">
        <f t="shared" si="4"/>
        <v>-8.11</v>
      </c>
      <c r="H24" s="151"/>
      <c r="I24" s="265"/>
      <c r="J24" s="328"/>
      <c r="O24" s="242"/>
    </row>
    <row r="25" spans="1:15" s="241" customFormat="1" ht="15" x14ac:dyDescent="0.25">
      <c r="A25" s="136" t="s">
        <v>184</v>
      </c>
      <c r="B25" s="51">
        <v>10523</v>
      </c>
      <c r="C25" s="51">
        <v>0</v>
      </c>
      <c r="D25" s="51">
        <v>2394</v>
      </c>
      <c r="E25" s="51">
        <f t="shared" si="0"/>
        <v>2394</v>
      </c>
      <c r="F25" s="51">
        <v>0</v>
      </c>
      <c r="G25" s="35">
        <f t="shared" si="4"/>
        <v>-78.81</v>
      </c>
      <c r="H25" s="151"/>
      <c r="I25" s="265"/>
      <c r="J25" s="328"/>
      <c r="O25" s="242"/>
    </row>
    <row r="26" spans="1:15" s="241" customFormat="1" ht="15" x14ac:dyDescent="0.25">
      <c r="A26" s="266" t="s">
        <v>185</v>
      </c>
      <c r="B26" s="51">
        <v>34246</v>
      </c>
      <c r="C26" s="51">
        <v>0</v>
      </c>
      <c r="D26" s="51">
        <v>0</v>
      </c>
      <c r="E26" s="51">
        <f t="shared" si="0"/>
        <v>0</v>
      </c>
      <c r="F26" s="51">
        <v>0</v>
      </c>
      <c r="G26" s="35">
        <f t="shared" si="4"/>
        <v>-100</v>
      </c>
      <c r="H26" s="151"/>
      <c r="I26" s="252"/>
      <c r="J26" s="252"/>
      <c r="O26" s="242"/>
    </row>
    <row r="27" spans="1:15" s="241" customFormat="1" ht="23.25" x14ac:dyDescent="0.25">
      <c r="A27" s="266" t="s">
        <v>186</v>
      </c>
      <c r="B27" s="51">
        <v>0</v>
      </c>
      <c r="C27" s="51">
        <v>0</v>
      </c>
      <c r="D27" s="51">
        <v>0</v>
      </c>
      <c r="E27" s="51">
        <f t="shared" si="0"/>
        <v>0</v>
      </c>
      <c r="F27" s="267">
        <v>0</v>
      </c>
      <c r="G27" s="275" t="s">
        <v>33</v>
      </c>
      <c r="H27" s="151"/>
      <c r="I27" s="252"/>
      <c r="J27" s="252"/>
      <c r="O27" s="242"/>
    </row>
    <row r="28" spans="1:15" s="241" customFormat="1" ht="6.75" customHeight="1" x14ac:dyDescent="0.25">
      <c r="A28" s="270"/>
      <c r="B28" s="109"/>
      <c r="C28" s="109"/>
      <c r="D28" s="109"/>
      <c r="E28" s="109"/>
      <c r="F28" s="271"/>
      <c r="G28" s="272"/>
      <c r="H28" s="151"/>
      <c r="I28" s="273"/>
      <c r="J28" s="273"/>
      <c r="K28" s="242"/>
      <c r="O28" s="242"/>
    </row>
    <row r="29" spans="1:15" ht="15" x14ac:dyDescent="0.25">
      <c r="A29" s="274" t="s">
        <v>77</v>
      </c>
      <c r="B29" s="149"/>
      <c r="C29" s="149"/>
      <c r="D29" s="150"/>
      <c r="E29" s="150"/>
      <c r="F29" s="150"/>
      <c r="G29" s="95"/>
      <c r="H29" s="151"/>
      <c r="K29" s="130"/>
    </row>
    <row r="30" spans="1:15" ht="15" x14ac:dyDescent="0.25">
      <c r="A30" s="1003" t="s">
        <v>36</v>
      </c>
      <c r="B30" s="1003"/>
      <c r="C30" s="95"/>
      <c r="D30" s="95"/>
      <c r="E30" s="95"/>
      <c r="F30" s="95"/>
      <c r="G30" s="95"/>
      <c r="H30" s="151"/>
      <c r="K30" s="130"/>
    </row>
    <row r="31" spans="1:15" ht="15" x14ac:dyDescent="0.25">
      <c r="B31" s="71"/>
      <c r="C31" s="71"/>
      <c r="D31" s="71"/>
      <c r="H31" s="151"/>
    </row>
    <row r="32" spans="1:15" ht="15" x14ac:dyDescent="0.25">
      <c r="B32" s="329"/>
      <c r="C32" s="329"/>
      <c r="D32" s="329"/>
      <c r="H32" s="151"/>
    </row>
  </sheetData>
  <mergeCells count="11">
    <mergeCell ref="I8:J8"/>
    <mergeCell ref="A30:B30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rintOptions horizontalCentered="1"/>
  <pageMargins left="0.74803149606299213" right="0.31496062992125984" top="0.98425196850393704" bottom="0.98425196850393704" header="0" footer="0"/>
  <pageSetup scale="75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showGridLines="0" topLeftCell="A108" zoomScaleNormal="100" workbookViewId="0">
      <selection activeCell="B123" sqref="B123"/>
    </sheetView>
  </sheetViews>
  <sheetFormatPr baseColWidth="10" defaultRowHeight="12.75" x14ac:dyDescent="0.2"/>
  <cols>
    <col min="1" max="1" width="71.7109375" style="323" customWidth="1"/>
    <col min="2" max="2" width="15" style="304" bestFit="1" customWidth="1"/>
    <col min="3" max="3" width="5.7109375" style="304" bestFit="1" customWidth="1"/>
    <col min="4" max="4" width="2.7109375" style="304" customWidth="1"/>
    <col min="5" max="5" width="11.42578125" style="304"/>
    <col min="6" max="6" width="7.28515625" style="304" customWidth="1"/>
    <col min="7" max="16384" width="11.42578125" style="304"/>
  </cols>
  <sheetData>
    <row r="1" spans="1:3" x14ac:dyDescent="0.2">
      <c r="A1" s="1000" t="s">
        <v>192</v>
      </c>
      <c r="B1" s="1000"/>
      <c r="C1" s="1000"/>
    </row>
    <row r="2" spans="1:3" x14ac:dyDescent="0.2">
      <c r="A2" s="1000" t="s">
        <v>193</v>
      </c>
      <c r="B2" s="1000"/>
      <c r="C2" s="1000"/>
    </row>
    <row r="3" spans="1:3" x14ac:dyDescent="0.2">
      <c r="A3" s="1001" t="s">
        <v>2</v>
      </c>
      <c r="B3" s="1001"/>
      <c r="C3" s="1001"/>
    </row>
    <row r="4" spans="1:3" x14ac:dyDescent="0.2">
      <c r="A4" s="305"/>
      <c r="B4" s="306"/>
      <c r="C4" s="306"/>
    </row>
    <row r="5" spans="1:3" s="310" customFormat="1" ht="21" customHeight="1" x14ac:dyDescent="0.2">
      <c r="A5" s="307" t="s">
        <v>3</v>
      </c>
      <c r="B5" s="308" t="s">
        <v>12</v>
      </c>
      <c r="C5" s="309" t="s">
        <v>13</v>
      </c>
    </row>
    <row r="6" spans="1:3" x14ac:dyDescent="0.2">
      <c r="A6" s="311" t="s">
        <v>15</v>
      </c>
      <c r="B6" s="312">
        <f>SUM(B7:B123)</f>
        <v>3720549056</v>
      </c>
      <c r="C6" s="313">
        <f>SUM(C7:C123)</f>
        <v>100.01</v>
      </c>
    </row>
    <row r="7" spans="1:3" ht="22.5" x14ac:dyDescent="0.2">
      <c r="A7" s="314" t="s">
        <v>194</v>
      </c>
      <c r="B7" s="315">
        <v>1957407</v>
      </c>
      <c r="C7" s="316">
        <f t="shared" ref="C7:C123" si="0">B7*100/$B$6</f>
        <v>0.05</v>
      </c>
    </row>
    <row r="8" spans="1:3" x14ac:dyDescent="0.2">
      <c r="A8" s="314" t="s">
        <v>195</v>
      </c>
      <c r="B8" s="315">
        <v>1863000</v>
      </c>
      <c r="C8" s="316">
        <f t="shared" si="0"/>
        <v>0.05</v>
      </c>
    </row>
    <row r="9" spans="1:3" x14ac:dyDescent="0.2">
      <c r="A9" s="314" t="s">
        <v>196</v>
      </c>
      <c r="B9" s="315">
        <v>18150000</v>
      </c>
      <c r="C9" s="316">
        <f t="shared" si="0"/>
        <v>0.49</v>
      </c>
    </row>
    <row r="10" spans="1:3" x14ac:dyDescent="0.2">
      <c r="A10" s="314" t="s">
        <v>197</v>
      </c>
      <c r="B10" s="315">
        <v>298537</v>
      </c>
      <c r="C10" s="316">
        <f t="shared" si="0"/>
        <v>0.01</v>
      </c>
    </row>
    <row r="11" spans="1:3" x14ac:dyDescent="0.2">
      <c r="A11" s="314" t="s">
        <v>198</v>
      </c>
      <c r="B11" s="315">
        <v>5154049</v>
      </c>
      <c r="C11" s="316">
        <f t="shared" si="0"/>
        <v>0.14000000000000001</v>
      </c>
    </row>
    <row r="12" spans="1:3" x14ac:dyDescent="0.2">
      <c r="A12" s="314" t="s">
        <v>199</v>
      </c>
      <c r="B12" s="315">
        <v>334270</v>
      </c>
      <c r="C12" s="316">
        <f t="shared" si="0"/>
        <v>0.01</v>
      </c>
    </row>
    <row r="13" spans="1:3" x14ac:dyDescent="0.2">
      <c r="A13" s="314" t="s">
        <v>200</v>
      </c>
      <c r="B13" s="315">
        <v>6426428</v>
      </c>
      <c r="C13" s="316">
        <f t="shared" si="0"/>
        <v>0.17</v>
      </c>
    </row>
    <row r="14" spans="1:3" x14ac:dyDescent="0.2">
      <c r="A14" s="314" t="s">
        <v>201</v>
      </c>
      <c r="B14" s="315">
        <v>11221215</v>
      </c>
      <c r="C14" s="316">
        <f t="shared" si="0"/>
        <v>0.3</v>
      </c>
    </row>
    <row r="15" spans="1:3" x14ac:dyDescent="0.2">
      <c r="A15" s="314" t="s">
        <v>202</v>
      </c>
      <c r="B15" s="315">
        <v>978109</v>
      </c>
      <c r="C15" s="316">
        <f t="shared" si="0"/>
        <v>0.03</v>
      </c>
    </row>
    <row r="16" spans="1:3" x14ac:dyDescent="0.2">
      <c r="A16" s="314" t="s">
        <v>203</v>
      </c>
      <c r="B16" s="315">
        <v>4810694</v>
      </c>
      <c r="C16" s="316">
        <f t="shared" si="0"/>
        <v>0.13</v>
      </c>
    </row>
    <row r="17" spans="1:3" x14ac:dyDescent="0.2">
      <c r="A17" s="314" t="s">
        <v>204</v>
      </c>
      <c r="B17" s="315">
        <v>3473900</v>
      </c>
      <c r="C17" s="316">
        <f t="shared" si="0"/>
        <v>0.09</v>
      </c>
    </row>
    <row r="18" spans="1:3" x14ac:dyDescent="0.2">
      <c r="A18" s="314" t="s">
        <v>205</v>
      </c>
      <c r="B18" s="315">
        <v>18885500</v>
      </c>
      <c r="C18" s="316">
        <f t="shared" si="0"/>
        <v>0.51</v>
      </c>
    </row>
    <row r="19" spans="1:3" ht="22.5" x14ac:dyDescent="0.2">
      <c r="A19" s="314" t="s">
        <v>206</v>
      </c>
      <c r="B19" s="315">
        <v>26500</v>
      </c>
      <c r="C19" s="317">
        <f t="shared" si="0"/>
        <v>0</v>
      </c>
    </row>
    <row r="20" spans="1:3" ht="22.5" x14ac:dyDescent="0.2">
      <c r="A20" s="314" t="s">
        <v>207</v>
      </c>
      <c r="B20" s="315">
        <v>26500</v>
      </c>
      <c r="C20" s="317">
        <f t="shared" si="0"/>
        <v>0</v>
      </c>
    </row>
    <row r="21" spans="1:3" ht="22.5" x14ac:dyDescent="0.2">
      <c r="A21" s="314" t="s">
        <v>208</v>
      </c>
      <c r="B21" s="315">
        <v>31850</v>
      </c>
      <c r="C21" s="317">
        <f t="shared" si="0"/>
        <v>0</v>
      </c>
    </row>
    <row r="22" spans="1:3" x14ac:dyDescent="0.2">
      <c r="A22" s="314" t="s">
        <v>209</v>
      </c>
      <c r="B22" s="315">
        <v>110000</v>
      </c>
      <c r="C22" s="316">
        <f t="shared" si="0"/>
        <v>0</v>
      </c>
    </row>
    <row r="23" spans="1:3" x14ac:dyDescent="0.2">
      <c r="A23" s="314" t="s">
        <v>210</v>
      </c>
      <c r="B23" s="315">
        <v>297578</v>
      </c>
      <c r="C23" s="316">
        <f t="shared" si="0"/>
        <v>0.01</v>
      </c>
    </row>
    <row r="24" spans="1:3" x14ac:dyDescent="0.2">
      <c r="A24" s="314" t="s">
        <v>211</v>
      </c>
      <c r="B24" s="315">
        <v>279936</v>
      </c>
      <c r="C24" s="316">
        <f t="shared" si="0"/>
        <v>0.01</v>
      </c>
    </row>
    <row r="25" spans="1:3" x14ac:dyDescent="0.2">
      <c r="A25" s="314" t="s">
        <v>212</v>
      </c>
      <c r="B25" s="315">
        <v>7000000</v>
      </c>
      <c r="C25" s="316">
        <f t="shared" si="0"/>
        <v>0.19</v>
      </c>
    </row>
    <row r="26" spans="1:3" x14ac:dyDescent="0.2">
      <c r="A26" s="314" t="s">
        <v>213</v>
      </c>
      <c r="B26" s="315">
        <v>15617009</v>
      </c>
      <c r="C26" s="316">
        <f t="shared" si="0"/>
        <v>0.42</v>
      </c>
    </row>
    <row r="27" spans="1:3" x14ac:dyDescent="0.2">
      <c r="A27" s="314" t="s">
        <v>214</v>
      </c>
      <c r="B27" s="315">
        <v>4000000</v>
      </c>
      <c r="C27" s="316">
        <f t="shared" si="0"/>
        <v>0.11</v>
      </c>
    </row>
    <row r="28" spans="1:3" x14ac:dyDescent="0.2">
      <c r="A28" s="314" t="s">
        <v>215</v>
      </c>
      <c r="B28" s="315">
        <v>295000000</v>
      </c>
      <c r="C28" s="316">
        <f t="shared" si="0"/>
        <v>7.93</v>
      </c>
    </row>
    <row r="29" spans="1:3" x14ac:dyDescent="0.2">
      <c r="A29" s="314" t="s">
        <v>216</v>
      </c>
      <c r="B29" s="315">
        <v>35000000</v>
      </c>
      <c r="C29" s="316">
        <f t="shared" si="0"/>
        <v>0.94</v>
      </c>
    </row>
    <row r="30" spans="1:3" ht="22.5" x14ac:dyDescent="0.2">
      <c r="A30" s="314" t="s">
        <v>217</v>
      </c>
      <c r="B30" s="315">
        <v>9325355</v>
      </c>
      <c r="C30" s="316">
        <f t="shared" si="0"/>
        <v>0.25</v>
      </c>
    </row>
    <row r="31" spans="1:3" x14ac:dyDescent="0.2">
      <c r="A31" s="314" t="s">
        <v>218</v>
      </c>
      <c r="B31" s="315">
        <v>6376200</v>
      </c>
      <c r="C31" s="316">
        <f t="shared" si="0"/>
        <v>0.17</v>
      </c>
    </row>
    <row r="32" spans="1:3" x14ac:dyDescent="0.2">
      <c r="A32" s="314" t="s">
        <v>219</v>
      </c>
      <c r="B32" s="315">
        <v>76436526</v>
      </c>
      <c r="C32" s="316">
        <f t="shared" si="0"/>
        <v>2.0499999999999998</v>
      </c>
    </row>
    <row r="33" spans="1:3" ht="14.25" customHeight="1" x14ac:dyDescent="0.2">
      <c r="A33" s="314" t="s">
        <v>220</v>
      </c>
      <c r="B33" s="315">
        <v>109289383</v>
      </c>
      <c r="C33" s="316">
        <f t="shared" si="0"/>
        <v>2.94</v>
      </c>
    </row>
    <row r="34" spans="1:3" x14ac:dyDescent="0.2">
      <c r="A34" s="314" t="s">
        <v>221</v>
      </c>
      <c r="B34" s="315">
        <v>22827777</v>
      </c>
      <c r="C34" s="316">
        <f t="shared" si="0"/>
        <v>0.61</v>
      </c>
    </row>
    <row r="35" spans="1:3" ht="22.5" x14ac:dyDescent="0.2">
      <c r="A35" s="318" t="s">
        <v>222</v>
      </c>
      <c r="B35" s="319">
        <v>1723676979</v>
      </c>
      <c r="C35" s="320">
        <f t="shared" si="0"/>
        <v>46.33</v>
      </c>
    </row>
    <row r="36" spans="1:3" ht="22.5" x14ac:dyDescent="0.2">
      <c r="A36" s="314" t="s">
        <v>223</v>
      </c>
      <c r="B36" s="315">
        <v>1618627</v>
      </c>
      <c r="C36" s="316">
        <f t="shared" si="0"/>
        <v>0.04</v>
      </c>
    </row>
    <row r="37" spans="1:3" x14ac:dyDescent="0.2">
      <c r="A37" s="314" t="s">
        <v>224</v>
      </c>
      <c r="B37" s="315">
        <v>2990640</v>
      </c>
      <c r="C37" s="316">
        <f t="shared" si="0"/>
        <v>0.08</v>
      </c>
    </row>
    <row r="38" spans="1:3" ht="25.5" customHeight="1" x14ac:dyDescent="0.2">
      <c r="A38" s="314" t="s">
        <v>225</v>
      </c>
      <c r="B38" s="315">
        <v>1100000</v>
      </c>
      <c r="C38" s="316">
        <f t="shared" si="0"/>
        <v>0.03</v>
      </c>
    </row>
    <row r="39" spans="1:3" ht="15" customHeight="1" x14ac:dyDescent="0.2">
      <c r="A39" s="314" t="s">
        <v>226</v>
      </c>
      <c r="B39" s="321">
        <v>17147750</v>
      </c>
      <c r="C39" s="316">
        <f t="shared" si="0"/>
        <v>0.46</v>
      </c>
    </row>
    <row r="40" spans="1:3" ht="22.5" x14ac:dyDescent="0.2">
      <c r="A40" s="314" t="s">
        <v>227</v>
      </c>
      <c r="B40" s="315">
        <v>24485000</v>
      </c>
      <c r="C40" s="316">
        <f t="shared" si="0"/>
        <v>0.66</v>
      </c>
    </row>
    <row r="41" spans="1:3" x14ac:dyDescent="0.2">
      <c r="A41" s="314" t="s">
        <v>228</v>
      </c>
      <c r="B41" s="315">
        <v>76946377</v>
      </c>
      <c r="C41" s="316">
        <f t="shared" si="0"/>
        <v>2.0699999999999998</v>
      </c>
    </row>
    <row r="42" spans="1:3" x14ac:dyDescent="0.2">
      <c r="A42" s="314" t="s">
        <v>229</v>
      </c>
      <c r="B42" s="315">
        <v>527500000</v>
      </c>
      <c r="C42" s="316">
        <f t="shared" si="0"/>
        <v>14.18</v>
      </c>
    </row>
    <row r="43" spans="1:3" x14ac:dyDescent="0.2">
      <c r="A43" s="314" t="s">
        <v>230</v>
      </c>
      <c r="B43" s="315">
        <v>223323</v>
      </c>
      <c r="C43" s="316">
        <f t="shared" si="0"/>
        <v>0.01</v>
      </c>
    </row>
    <row r="44" spans="1:3" x14ac:dyDescent="0.2">
      <c r="A44" s="314" t="s">
        <v>231</v>
      </c>
      <c r="B44" s="315">
        <v>108049003</v>
      </c>
      <c r="C44" s="316">
        <f t="shared" si="0"/>
        <v>2.9</v>
      </c>
    </row>
    <row r="45" spans="1:3" x14ac:dyDescent="0.2">
      <c r="A45" s="314" t="s">
        <v>232</v>
      </c>
      <c r="B45" s="315">
        <v>22957108</v>
      </c>
      <c r="C45" s="316">
        <f t="shared" si="0"/>
        <v>0.62</v>
      </c>
    </row>
    <row r="46" spans="1:3" x14ac:dyDescent="0.2">
      <c r="A46" s="314" t="s">
        <v>233</v>
      </c>
      <c r="B46" s="315">
        <v>787332</v>
      </c>
      <c r="C46" s="316">
        <f t="shared" si="0"/>
        <v>0.02</v>
      </c>
    </row>
    <row r="47" spans="1:3" ht="22.5" x14ac:dyDescent="0.2">
      <c r="A47" s="314" t="s">
        <v>234</v>
      </c>
      <c r="B47" s="315">
        <v>600000</v>
      </c>
      <c r="C47" s="316">
        <f t="shared" si="0"/>
        <v>0.02</v>
      </c>
    </row>
    <row r="48" spans="1:3" x14ac:dyDescent="0.2">
      <c r="A48" s="314" t="s">
        <v>235</v>
      </c>
      <c r="B48" s="315">
        <v>11679987</v>
      </c>
      <c r="C48" s="316">
        <f t="shared" si="0"/>
        <v>0.31</v>
      </c>
    </row>
    <row r="49" spans="1:3" ht="17.25" customHeight="1" x14ac:dyDescent="0.2">
      <c r="A49" s="314" t="s">
        <v>236</v>
      </c>
      <c r="B49" s="315">
        <v>9149117</v>
      </c>
      <c r="C49" s="316">
        <f t="shared" si="0"/>
        <v>0.25</v>
      </c>
    </row>
    <row r="50" spans="1:3" x14ac:dyDescent="0.2">
      <c r="A50" s="314" t="s">
        <v>237</v>
      </c>
      <c r="B50" s="315">
        <v>57995730</v>
      </c>
      <c r="C50" s="316">
        <f t="shared" si="0"/>
        <v>1.56</v>
      </c>
    </row>
    <row r="51" spans="1:3" x14ac:dyDescent="0.2">
      <c r="A51" s="314" t="s">
        <v>238</v>
      </c>
      <c r="B51" s="315">
        <v>1852193</v>
      </c>
      <c r="C51" s="316">
        <f t="shared" si="0"/>
        <v>0.05</v>
      </c>
    </row>
    <row r="52" spans="1:3" x14ac:dyDescent="0.2">
      <c r="A52" s="314" t="s">
        <v>239</v>
      </c>
      <c r="B52" s="315">
        <v>251848487</v>
      </c>
      <c r="C52" s="316">
        <f t="shared" si="0"/>
        <v>6.77</v>
      </c>
    </row>
    <row r="53" spans="1:3" x14ac:dyDescent="0.2">
      <c r="A53" s="314" t="s">
        <v>240</v>
      </c>
      <c r="B53" s="315">
        <v>377000</v>
      </c>
      <c r="C53" s="316">
        <f t="shared" si="0"/>
        <v>0.01</v>
      </c>
    </row>
    <row r="54" spans="1:3" ht="22.5" x14ac:dyDescent="0.2">
      <c r="A54" s="314" t="s">
        <v>241</v>
      </c>
      <c r="B54" s="315">
        <v>803823</v>
      </c>
      <c r="C54" s="316">
        <f t="shared" si="0"/>
        <v>0.02</v>
      </c>
    </row>
    <row r="55" spans="1:3" ht="15.75" customHeight="1" x14ac:dyDescent="0.2">
      <c r="A55" s="314" t="s">
        <v>242</v>
      </c>
      <c r="B55" s="315">
        <v>924648</v>
      </c>
      <c r="C55" s="316">
        <f t="shared" si="0"/>
        <v>0.02</v>
      </c>
    </row>
    <row r="56" spans="1:3" x14ac:dyDescent="0.2">
      <c r="A56" s="314" t="s">
        <v>243</v>
      </c>
      <c r="B56" s="315">
        <v>285500</v>
      </c>
      <c r="C56" s="316">
        <f t="shared" si="0"/>
        <v>0.01</v>
      </c>
    </row>
    <row r="57" spans="1:3" ht="22.5" x14ac:dyDescent="0.2">
      <c r="A57" s="314" t="s">
        <v>244</v>
      </c>
      <c r="B57" s="315">
        <v>500000</v>
      </c>
      <c r="C57" s="316">
        <f t="shared" si="0"/>
        <v>0.01</v>
      </c>
    </row>
    <row r="58" spans="1:3" ht="22.5" x14ac:dyDescent="0.2">
      <c r="A58" s="314" t="s">
        <v>245</v>
      </c>
      <c r="B58" s="315">
        <v>100000</v>
      </c>
      <c r="C58" s="316">
        <f t="shared" si="0"/>
        <v>0</v>
      </c>
    </row>
    <row r="59" spans="1:3" ht="22.5" x14ac:dyDescent="0.2">
      <c r="A59" s="314" t="s">
        <v>246</v>
      </c>
      <c r="B59" s="315">
        <v>1923000</v>
      </c>
      <c r="C59" s="316">
        <f t="shared" si="0"/>
        <v>0.05</v>
      </c>
    </row>
    <row r="60" spans="1:3" x14ac:dyDescent="0.2">
      <c r="A60" s="314" t="s">
        <v>247</v>
      </c>
      <c r="B60" s="315">
        <v>350000</v>
      </c>
      <c r="C60" s="316">
        <f t="shared" si="0"/>
        <v>0.01</v>
      </c>
    </row>
    <row r="61" spans="1:3" ht="22.5" x14ac:dyDescent="0.2">
      <c r="A61" s="314" t="s">
        <v>248</v>
      </c>
      <c r="B61" s="315">
        <v>350000</v>
      </c>
      <c r="C61" s="316">
        <f t="shared" si="0"/>
        <v>0.01</v>
      </c>
    </row>
    <row r="62" spans="1:3" ht="22.5" x14ac:dyDescent="0.2">
      <c r="A62" s="314" t="s">
        <v>249</v>
      </c>
      <c r="B62" s="315">
        <v>5725000</v>
      </c>
      <c r="C62" s="316">
        <f t="shared" si="0"/>
        <v>0.15</v>
      </c>
    </row>
    <row r="63" spans="1:3" ht="22.5" x14ac:dyDescent="0.2">
      <c r="A63" s="314" t="s">
        <v>250</v>
      </c>
      <c r="B63" s="315">
        <v>1500000</v>
      </c>
      <c r="C63" s="316">
        <f t="shared" si="0"/>
        <v>0.04</v>
      </c>
    </row>
    <row r="64" spans="1:3" x14ac:dyDescent="0.2">
      <c r="A64" s="314" t="s">
        <v>251</v>
      </c>
      <c r="B64" s="315">
        <v>340000</v>
      </c>
      <c r="C64" s="316">
        <f t="shared" si="0"/>
        <v>0.01</v>
      </c>
    </row>
    <row r="65" spans="1:3" ht="22.5" x14ac:dyDescent="0.2">
      <c r="A65" s="314" t="s">
        <v>252</v>
      </c>
      <c r="B65" s="315">
        <v>1642600</v>
      </c>
      <c r="C65" s="316">
        <f t="shared" si="0"/>
        <v>0.04</v>
      </c>
    </row>
    <row r="66" spans="1:3" x14ac:dyDescent="0.2">
      <c r="A66" s="314" t="s">
        <v>253</v>
      </c>
      <c r="B66" s="315">
        <v>26438547</v>
      </c>
      <c r="C66" s="316">
        <f t="shared" si="0"/>
        <v>0.71</v>
      </c>
    </row>
    <row r="67" spans="1:3" x14ac:dyDescent="0.2">
      <c r="A67" s="314" t="s">
        <v>254</v>
      </c>
      <c r="B67" s="315">
        <v>4029343</v>
      </c>
      <c r="C67" s="316">
        <f t="shared" si="0"/>
        <v>0.11</v>
      </c>
    </row>
    <row r="68" spans="1:3" x14ac:dyDescent="0.2">
      <c r="A68" s="314" t="s">
        <v>255</v>
      </c>
      <c r="B68" s="315">
        <v>850000</v>
      </c>
      <c r="C68" s="316">
        <f t="shared" si="0"/>
        <v>0.02</v>
      </c>
    </row>
    <row r="69" spans="1:3" x14ac:dyDescent="0.2">
      <c r="A69" s="318" t="s">
        <v>256</v>
      </c>
      <c r="B69" s="319">
        <v>2400127</v>
      </c>
      <c r="C69" s="320">
        <f t="shared" si="0"/>
        <v>0.06</v>
      </c>
    </row>
    <row r="70" spans="1:3" x14ac:dyDescent="0.2">
      <c r="A70" s="314" t="s">
        <v>257</v>
      </c>
      <c r="B70" s="315">
        <v>1810155</v>
      </c>
      <c r="C70" s="316">
        <f t="shared" si="0"/>
        <v>0.05</v>
      </c>
    </row>
    <row r="71" spans="1:3" x14ac:dyDescent="0.2">
      <c r="A71" s="314" t="s">
        <v>258</v>
      </c>
      <c r="B71" s="315">
        <v>731285</v>
      </c>
      <c r="C71" s="316">
        <f t="shared" si="0"/>
        <v>0.02</v>
      </c>
    </row>
    <row r="72" spans="1:3" x14ac:dyDescent="0.2">
      <c r="A72" s="314" t="s">
        <v>259</v>
      </c>
      <c r="B72" s="315">
        <v>124385</v>
      </c>
      <c r="C72" s="316">
        <f t="shared" si="0"/>
        <v>0</v>
      </c>
    </row>
    <row r="73" spans="1:3" ht="22.5" x14ac:dyDescent="0.2">
      <c r="A73" s="314" t="s">
        <v>260</v>
      </c>
      <c r="B73" s="315">
        <v>427027</v>
      </c>
      <c r="C73" s="316">
        <f t="shared" si="0"/>
        <v>0.01</v>
      </c>
    </row>
    <row r="74" spans="1:3" x14ac:dyDescent="0.2">
      <c r="A74" s="314" t="s">
        <v>261</v>
      </c>
      <c r="B74" s="315">
        <v>63669</v>
      </c>
      <c r="C74" s="316">
        <f t="shared" si="0"/>
        <v>0</v>
      </c>
    </row>
    <row r="75" spans="1:3" x14ac:dyDescent="0.2">
      <c r="A75" s="314" t="s">
        <v>262</v>
      </c>
      <c r="B75" s="315">
        <v>350000</v>
      </c>
      <c r="C75" s="316">
        <f t="shared" si="0"/>
        <v>0.01</v>
      </c>
    </row>
    <row r="76" spans="1:3" x14ac:dyDescent="0.2">
      <c r="A76" s="314" t="s">
        <v>263</v>
      </c>
      <c r="B76" s="315">
        <v>253261</v>
      </c>
      <c r="C76" s="316">
        <f t="shared" si="0"/>
        <v>0.01</v>
      </c>
    </row>
    <row r="77" spans="1:3" x14ac:dyDescent="0.2">
      <c r="A77" s="314" t="s">
        <v>264</v>
      </c>
      <c r="B77" s="315">
        <v>753490</v>
      </c>
      <c r="C77" s="316">
        <f t="shared" si="0"/>
        <v>0.02</v>
      </c>
    </row>
    <row r="78" spans="1:3" x14ac:dyDescent="0.2">
      <c r="A78" s="314" t="s">
        <v>265</v>
      </c>
      <c r="B78" s="315">
        <v>2700000</v>
      </c>
      <c r="C78" s="316">
        <f t="shared" si="0"/>
        <v>7.0000000000000007E-2</v>
      </c>
    </row>
    <row r="79" spans="1:3" x14ac:dyDescent="0.2">
      <c r="A79" s="314" t="s">
        <v>266</v>
      </c>
      <c r="B79" s="315">
        <v>91750</v>
      </c>
      <c r="C79" s="316">
        <f t="shared" si="0"/>
        <v>0</v>
      </c>
    </row>
    <row r="80" spans="1:3" x14ac:dyDescent="0.2">
      <c r="A80" s="314" t="s">
        <v>267</v>
      </c>
      <c r="B80" s="315">
        <v>87958</v>
      </c>
      <c r="C80" s="316">
        <f t="shared" si="0"/>
        <v>0</v>
      </c>
    </row>
    <row r="81" spans="1:3" x14ac:dyDescent="0.2">
      <c r="A81" s="314" t="s">
        <v>268</v>
      </c>
      <c r="B81" s="315">
        <v>3250000</v>
      </c>
      <c r="C81" s="316">
        <f t="shared" si="0"/>
        <v>0.09</v>
      </c>
    </row>
    <row r="82" spans="1:3" x14ac:dyDescent="0.2">
      <c r="A82" s="314" t="s">
        <v>269</v>
      </c>
      <c r="B82" s="315">
        <v>890000</v>
      </c>
      <c r="C82" s="316">
        <f t="shared" si="0"/>
        <v>0.02</v>
      </c>
    </row>
    <row r="83" spans="1:3" x14ac:dyDescent="0.2">
      <c r="A83" s="314" t="s">
        <v>270</v>
      </c>
      <c r="B83" s="315">
        <v>950000</v>
      </c>
      <c r="C83" s="316">
        <f t="shared" si="0"/>
        <v>0.03</v>
      </c>
    </row>
    <row r="84" spans="1:3" x14ac:dyDescent="0.2">
      <c r="A84" s="314" t="s">
        <v>271</v>
      </c>
      <c r="B84" s="315">
        <v>950000</v>
      </c>
      <c r="C84" s="316">
        <f t="shared" si="0"/>
        <v>0.03</v>
      </c>
    </row>
    <row r="85" spans="1:3" x14ac:dyDescent="0.2">
      <c r="A85" s="314" t="s">
        <v>272</v>
      </c>
      <c r="B85" s="315">
        <v>300000</v>
      </c>
      <c r="C85" s="316">
        <f t="shared" si="0"/>
        <v>0.01</v>
      </c>
    </row>
    <row r="86" spans="1:3" x14ac:dyDescent="0.2">
      <c r="A86" s="314" t="s">
        <v>273</v>
      </c>
      <c r="B86" s="315">
        <v>81391</v>
      </c>
      <c r="C86" s="316">
        <f t="shared" si="0"/>
        <v>0</v>
      </c>
    </row>
    <row r="87" spans="1:3" x14ac:dyDescent="0.2">
      <c r="A87" s="314" t="s">
        <v>274</v>
      </c>
      <c r="B87" s="315">
        <v>657025</v>
      </c>
      <c r="C87" s="316">
        <f t="shared" si="0"/>
        <v>0.02</v>
      </c>
    </row>
    <row r="88" spans="1:3" x14ac:dyDescent="0.2">
      <c r="A88" s="314" t="s">
        <v>275</v>
      </c>
      <c r="B88" s="315">
        <v>1012783</v>
      </c>
      <c r="C88" s="316">
        <f t="shared" si="0"/>
        <v>0.03</v>
      </c>
    </row>
    <row r="89" spans="1:3" x14ac:dyDescent="0.2">
      <c r="A89" s="314" t="s">
        <v>276</v>
      </c>
      <c r="B89" s="315">
        <v>1700000</v>
      </c>
      <c r="C89" s="316">
        <f t="shared" si="0"/>
        <v>0.05</v>
      </c>
    </row>
    <row r="90" spans="1:3" x14ac:dyDescent="0.2">
      <c r="A90" s="314" t="s">
        <v>277</v>
      </c>
      <c r="B90" s="315">
        <v>1650000</v>
      </c>
      <c r="C90" s="316">
        <f t="shared" si="0"/>
        <v>0.04</v>
      </c>
    </row>
    <row r="91" spans="1:3" x14ac:dyDescent="0.2">
      <c r="A91" s="314" t="s">
        <v>278</v>
      </c>
      <c r="B91" s="315">
        <v>590000</v>
      </c>
      <c r="C91" s="316">
        <f t="shared" si="0"/>
        <v>0.02</v>
      </c>
    </row>
    <row r="92" spans="1:3" x14ac:dyDescent="0.2">
      <c r="A92" s="314" t="s">
        <v>279</v>
      </c>
      <c r="B92" s="315">
        <v>1740336</v>
      </c>
      <c r="C92" s="316">
        <f t="shared" si="0"/>
        <v>0.05</v>
      </c>
    </row>
    <row r="93" spans="1:3" x14ac:dyDescent="0.2">
      <c r="A93" s="314" t="s">
        <v>280</v>
      </c>
      <c r="B93" s="315">
        <v>3794641</v>
      </c>
      <c r="C93" s="316">
        <f t="shared" si="0"/>
        <v>0.1</v>
      </c>
    </row>
    <row r="94" spans="1:3" x14ac:dyDescent="0.2">
      <c r="A94" s="314" t="s">
        <v>281</v>
      </c>
      <c r="B94" s="315">
        <v>810000</v>
      </c>
      <c r="C94" s="316">
        <f t="shared" si="0"/>
        <v>0.02</v>
      </c>
    </row>
    <row r="95" spans="1:3" x14ac:dyDescent="0.2">
      <c r="A95" s="314" t="s">
        <v>282</v>
      </c>
      <c r="B95" s="315">
        <v>2150000</v>
      </c>
      <c r="C95" s="316">
        <f t="shared" si="0"/>
        <v>0.06</v>
      </c>
    </row>
    <row r="96" spans="1:3" x14ac:dyDescent="0.2">
      <c r="A96" s="314" t="s">
        <v>283</v>
      </c>
      <c r="B96" s="315">
        <v>4200000</v>
      </c>
      <c r="C96" s="316">
        <f t="shared" si="0"/>
        <v>0.11</v>
      </c>
    </row>
    <row r="97" spans="1:3" x14ac:dyDescent="0.2">
      <c r="A97" s="314" t="s">
        <v>284</v>
      </c>
      <c r="B97" s="315">
        <v>104562</v>
      </c>
      <c r="C97" s="316">
        <f t="shared" si="0"/>
        <v>0</v>
      </c>
    </row>
    <row r="98" spans="1:3" x14ac:dyDescent="0.2">
      <c r="A98" s="314" t="s">
        <v>285</v>
      </c>
      <c r="B98" s="315">
        <v>296701</v>
      </c>
      <c r="C98" s="316">
        <f t="shared" si="0"/>
        <v>0.01</v>
      </c>
    </row>
    <row r="99" spans="1:3" x14ac:dyDescent="0.2">
      <c r="A99" s="314" t="s">
        <v>286</v>
      </c>
      <c r="B99" s="315">
        <v>245953</v>
      </c>
      <c r="C99" s="316">
        <f t="shared" si="0"/>
        <v>0.01</v>
      </c>
    </row>
    <row r="100" spans="1:3" x14ac:dyDescent="0.2">
      <c r="A100" s="314" t="s">
        <v>287</v>
      </c>
      <c r="B100" s="315">
        <v>1700000</v>
      </c>
      <c r="C100" s="316">
        <f t="shared" si="0"/>
        <v>0.05</v>
      </c>
    </row>
    <row r="101" spans="1:3" x14ac:dyDescent="0.2">
      <c r="A101" s="314" t="s">
        <v>288</v>
      </c>
      <c r="B101" s="315">
        <v>2235000</v>
      </c>
      <c r="C101" s="316">
        <f t="shared" si="0"/>
        <v>0.06</v>
      </c>
    </row>
    <row r="102" spans="1:3" x14ac:dyDescent="0.2">
      <c r="A102" s="314" t="s">
        <v>289</v>
      </c>
      <c r="B102" s="315">
        <v>322270</v>
      </c>
      <c r="C102" s="316">
        <f t="shared" si="0"/>
        <v>0.01</v>
      </c>
    </row>
    <row r="103" spans="1:3" x14ac:dyDescent="0.2">
      <c r="A103" s="314" t="s">
        <v>290</v>
      </c>
      <c r="B103" s="315">
        <v>679748</v>
      </c>
      <c r="C103" s="316">
        <f t="shared" si="0"/>
        <v>0.02</v>
      </c>
    </row>
    <row r="104" spans="1:3" x14ac:dyDescent="0.2">
      <c r="A104" s="314" t="s">
        <v>291</v>
      </c>
      <c r="B104" s="315">
        <v>1500000</v>
      </c>
      <c r="C104" s="316">
        <f t="shared" si="0"/>
        <v>0.04</v>
      </c>
    </row>
    <row r="105" spans="1:3" x14ac:dyDescent="0.2">
      <c r="A105" s="314" t="s">
        <v>292</v>
      </c>
      <c r="B105" s="315">
        <v>7300000</v>
      </c>
      <c r="C105" s="316">
        <f t="shared" si="0"/>
        <v>0.2</v>
      </c>
    </row>
    <row r="106" spans="1:3" ht="22.5" x14ac:dyDescent="0.2">
      <c r="A106" s="314" t="s">
        <v>293</v>
      </c>
      <c r="B106" s="315">
        <v>8700000</v>
      </c>
      <c r="C106" s="316">
        <f t="shared" si="0"/>
        <v>0.23</v>
      </c>
    </row>
    <row r="107" spans="1:3" x14ac:dyDescent="0.2">
      <c r="A107" s="314" t="s">
        <v>294</v>
      </c>
      <c r="B107" s="315">
        <v>1387810</v>
      </c>
      <c r="C107" s="316">
        <f t="shared" si="0"/>
        <v>0.04</v>
      </c>
    </row>
    <row r="108" spans="1:3" x14ac:dyDescent="0.2">
      <c r="A108" s="314" t="s">
        <v>295</v>
      </c>
      <c r="B108" s="315">
        <v>500000</v>
      </c>
      <c r="C108" s="316">
        <f t="shared" si="0"/>
        <v>0.01</v>
      </c>
    </row>
    <row r="109" spans="1:3" x14ac:dyDescent="0.2">
      <c r="A109" s="318" t="s">
        <v>296</v>
      </c>
      <c r="B109" s="319">
        <v>4663200</v>
      </c>
      <c r="C109" s="320">
        <f t="shared" si="0"/>
        <v>0.13</v>
      </c>
    </row>
    <row r="110" spans="1:3" x14ac:dyDescent="0.2">
      <c r="A110" s="314" t="s">
        <v>297</v>
      </c>
      <c r="B110" s="315">
        <v>4682589</v>
      </c>
      <c r="C110" s="316">
        <f t="shared" si="0"/>
        <v>0.13</v>
      </c>
    </row>
    <row r="111" spans="1:3" x14ac:dyDescent="0.2">
      <c r="A111" s="314" t="s">
        <v>298</v>
      </c>
      <c r="B111" s="315">
        <v>2088277</v>
      </c>
      <c r="C111" s="316">
        <f t="shared" si="0"/>
        <v>0.06</v>
      </c>
    </row>
    <row r="112" spans="1:3" x14ac:dyDescent="0.2">
      <c r="A112" s="314" t="s">
        <v>299</v>
      </c>
      <c r="B112" s="315">
        <v>500000</v>
      </c>
      <c r="C112" s="316">
        <f t="shared" si="0"/>
        <v>0.01</v>
      </c>
    </row>
    <row r="113" spans="1:3" x14ac:dyDescent="0.2">
      <c r="A113" s="314" t="s">
        <v>300</v>
      </c>
      <c r="B113" s="315">
        <v>818300</v>
      </c>
      <c r="C113" s="316">
        <f t="shared" si="0"/>
        <v>0.02</v>
      </c>
    </row>
    <row r="114" spans="1:3" ht="22.5" x14ac:dyDescent="0.2">
      <c r="A114" s="314" t="s">
        <v>301</v>
      </c>
      <c r="B114" s="315">
        <v>183000</v>
      </c>
      <c r="C114" s="316">
        <f t="shared" si="0"/>
        <v>0</v>
      </c>
    </row>
    <row r="115" spans="1:3" ht="22.5" x14ac:dyDescent="0.2">
      <c r="A115" s="314" t="s">
        <v>302</v>
      </c>
      <c r="B115" s="315">
        <v>20000000</v>
      </c>
      <c r="C115" s="316">
        <f t="shared" si="0"/>
        <v>0.54</v>
      </c>
    </row>
    <row r="116" spans="1:3" ht="22.5" x14ac:dyDescent="0.2">
      <c r="A116" s="314" t="s">
        <v>303</v>
      </c>
      <c r="B116" s="315">
        <v>5000000</v>
      </c>
      <c r="C116" s="316">
        <f t="shared" si="0"/>
        <v>0.13</v>
      </c>
    </row>
    <row r="117" spans="1:3" ht="22.5" x14ac:dyDescent="0.2">
      <c r="A117" s="314" t="s">
        <v>304</v>
      </c>
      <c r="B117" s="315">
        <v>1000000</v>
      </c>
      <c r="C117" s="316">
        <f t="shared" si="0"/>
        <v>0.03</v>
      </c>
    </row>
    <row r="118" spans="1:3" x14ac:dyDescent="0.2">
      <c r="A118" s="314" t="s">
        <v>305</v>
      </c>
      <c r="B118" s="315">
        <v>1700000</v>
      </c>
      <c r="C118" s="316">
        <f t="shared" si="0"/>
        <v>0.05</v>
      </c>
    </row>
    <row r="119" spans="1:3" x14ac:dyDescent="0.2">
      <c r="A119" s="314" t="s">
        <v>306</v>
      </c>
      <c r="B119" s="315">
        <v>150000</v>
      </c>
      <c r="C119" s="316">
        <f t="shared" si="0"/>
        <v>0</v>
      </c>
    </row>
    <row r="120" spans="1:3" x14ac:dyDescent="0.2">
      <c r="A120" s="314" t="s">
        <v>307</v>
      </c>
      <c r="B120" s="315">
        <v>2643141</v>
      </c>
      <c r="C120" s="316">
        <f t="shared" si="0"/>
        <v>7.0000000000000007E-2</v>
      </c>
    </row>
    <row r="121" spans="1:3" x14ac:dyDescent="0.2">
      <c r="A121" s="314" t="s">
        <v>308</v>
      </c>
      <c r="B121" s="315">
        <v>42289000</v>
      </c>
      <c r="C121" s="316">
        <f t="shared" si="0"/>
        <v>1.1399999999999999</v>
      </c>
    </row>
    <row r="122" spans="1:3" x14ac:dyDescent="0.2">
      <c r="A122" s="314" t="s">
        <v>309</v>
      </c>
      <c r="B122" s="315">
        <v>3395385</v>
      </c>
      <c r="C122" s="316">
        <f t="shared" si="0"/>
        <v>0.09</v>
      </c>
    </row>
    <row r="123" spans="1:3" ht="22.5" x14ac:dyDescent="0.2">
      <c r="A123" s="314" t="s">
        <v>310</v>
      </c>
      <c r="B123" s="315">
        <v>30000000</v>
      </c>
      <c r="C123" s="316">
        <f t="shared" si="0"/>
        <v>0.81</v>
      </c>
    </row>
    <row r="124" spans="1:3" ht="3.75" customHeight="1" x14ac:dyDescent="0.2">
      <c r="A124" s="318"/>
      <c r="B124" s="319"/>
      <c r="C124" s="322"/>
    </row>
  </sheetData>
  <mergeCells count="3">
    <mergeCell ref="A1:C1"/>
    <mergeCell ref="A2:C2"/>
    <mergeCell ref="A3:C3"/>
  </mergeCells>
  <printOptions horizontalCentered="1"/>
  <pageMargins left="0.31496062992125984" right="0.39370078740157483" top="0.43307086614173229" bottom="0.19685039370078741" header="0" footer="0"/>
  <pageSetup scale="70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workbookViewId="0">
      <selection activeCell="E61" sqref="E61"/>
    </sheetView>
  </sheetViews>
  <sheetFormatPr baseColWidth="10" defaultRowHeight="15" x14ac:dyDescent="0.25"/>
  <cols>
    <col min="1" max="1" width="34.42578125" customWidth="1"/>
    <col min="2" max="2" width="13.7109375" bestFit="1" customWidth="1"/>
    <col min="3" max="3" width="11.7109375" bestFit="1" customWidth="1"/>
    <col min="4" max="4" width="11.85546875" customWidth="1"/>
    <col min="8" max="8" width="14.140625" bestFit="1" customWidth="1"/>
    <col min="11" max="11" width="17.85546875" style="151" bestFit="1" customWidth="1"/>
    <col min="12" max="12" width="17.140625" bestFit="1" customWidth="1"/>
  </cols>
  <sheetData>
    <row r="1" spans="1:12" x14ac:dyDescent="0.25">
      <c r="A1" s="925" t="s">
        <v>191</v>
      </c>
      <c r="B1" s="925"/>
      <c r="C1" s="925"/>
      <c r="D1" s="925"/>
      <c r="E1" s="925"/>
      <c r="F1" s="925"/>
      <c r="G1" s="925"/>
    </row>
    <row r="2" spans="1:12" x14ac:dyDescent="0.25">
      <c r="A2" s="987" t="s">
        <v>1</v>
      </c>
      <c r="B2" s="987"/>
      <c r="C2" s="987"/>
      <c r="D2" s="987"/>
      <c r="E2" s="987"/>
      <c r="F2" s="987"/>
      <c r="G2" s="987"/>
    </row>
    <row r="3" spans="1:12" x14ac:dyDescent="0.25">
      <c r="A3" s="926" t="s">
        <v>53</v>
      </c>
      <c r="B3" s="926"/>
      <c r="C3" s="926"/>
      <c r="D3" s="926"/>
      <c r="E3" s="926"/>
      <c r="F3" s="926"/>
      <c r="G3" s="926"/>
    </row>
    <row r="4" spans="1:12" x14ac:dyDescent="0.25">
      <c r="A4" s="278"/>
      <c r="B4" s="279"/>
      <c r="C4" s="279"/>
      <c r="D4" s="279"/>
      <c r="E4" s="279"/>
      <c r="F4" s="279"/>
      <c r="G4" s="279"/>
    </row>
    <row r="5" spans="1:12" x14ac:dyDescent="0.25">
      <c r="A5" s="1007" t="s">
        <v>3</v>
      </c>
      <c r="B5" s="992" t="s">
        <v>4</v>
      </c>
      <c r="C5" s="993"/>
      <c r="D5" s="994"/>
      <c r="E5" s="995" t="s">
        <v>5</v>
      </c>
      <c r="F5" s="993"/>
      <c r="G5" s="996"/>
    </row>
    <row r="6" spans="1:12" ht="15" customHeight="1" x14ac:dyDescent="0.25">
      <c r="A6" s="990"/>
      <c r="B6" s="1008" t="s">
        <v>6</v>
      </c>
      <c r="C6" s="999" t="s">
        <v>7</v>
      </c>
      <c r="D6" s="994"/>
      <c r="E6" s="995" t="s">
        <v>8</v>
      </c>
      <c r="F6" s="994"/>
      <c r="G6" s="10">
        <v>2020</v>
      </c>
      <c r="J6">
        <v>1.0737000000000001</v>
      </c>
      <c r="K6" s="118" t="s">
        <v>58</v>
      </c>
    </row>
    <row r="7" spans="1:12" x14ac:dyDescent="0.25">
      <c r="A7" s="991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</row>
    <row r="8" spans="1:12" x14ac:dyDescent="0.25">
      <c r="A8" s="280" t="s">
        <v>191</v>
      </c>
      <c r="B8" s="281">
        <f>SUM(B9,B10,B11,B14,B15,B16,B17,B18)</f>
        <v>44696127824</v>
      </c>
      <c r="C8" s="281">
        <f>SUM(C9,C10,C11,C14,C15,C16,C17,C18)</f>
        <v>44086171469</v>
      </c>
      <c r="D8" s="281">
        <f>SUM(D9,D10,D11,D14,D15,D16,D17,D18)</f>
        <v>45822352983</v>
      </c>
      <c r="E8" s="281">
        <f>SUM(E9,E10,E11,E14,E15,E16,E17,E18)</f>
        <v>1736181514</v>
      </c>
      <c r="F8" s="282">
        <f>(D8*100/C8)-100</f>
        <v>3.94</v>
      </c>
      <c r="G8" s="283">
        <f>(D8/1.0737)/B8*100-100</f>
        <v>-4.5199999999999996</v>
      </c>
      <c r="H8" s="151"/>
      <c r="I8" s="1"/>
      <c r="L8" s="284"/>
    </row>
    <row r="9" spans="1:12" ht="32.25" customHeight="1" x14ac:dyDescent="0.25">
      <c r="A9" s="46" t="s">
        <v>161</v>
      </c>
      <c r="B9" s="285">
        <v>24993526329</v>
      </c>
      <c r="C9" s="286">
        <v>24551912509</v>
      </c>
      <c r="D9" s="285">
        <v>25973584260</v>
      </c>
      <c r="E9" s="287">
        <f>D9-C9</f>
        <v>1421671751</v>
      </c>
      <c r="F9" s="288">
        <f>(D9*100/C9)-100</f>
        <v>5.79</v>
      </c>
      <c r="G9" s="289">
        <f>(D9/1.0737)/B9*100-100</f>
        <v>-3.21</v>
      </c>
      <c r="H9" s="151"/>
      <c r="I9" s="1"/>
      <c r="L9" s="284"/>
    </row>
    <row r="10" spans="1:12" ht="32.25" customHeight="1" x14ac:dyDescent="0.25">
      <c r="A10" s="290" t="s">
        <v>162</v>
      </c>
      <c r="B10" s="285">
        <v>4848651013</v>
      </c>
      <c r="C10" s="286">
        <v>4962566763</v>
      </c>
      <c r="D10" s="285">
        <v>5055665992</v>
      </c>
      <c r="E10" s="287">
        <f>D10-C10</f>
        <v>93099229</v>
      </c>
      <c r="F10" s="288">
        <f>(D10*100/C10)-100</f>
        <v>1.88</v>
      </c>
      <c r="G10" s="289">
        <f>(D10/1.0737)/B10*100-100</f>
        <v>-2.89</v>
      </c>
      <c r="H10" s="151"/>
      <c r="L10" s="284"/>
    </row>
    <row r="11" spans="1:12" ht="32.25" customHeight="1" x14ac:dyDescent="0.25">
      <c r="A11" s="290" t="s">
        <v>163</v>
      </c>
      <c r="B11" s="291">
        <f t="shared" ref="B11:D11" si="0">+B12+B13</f>
        <v>8211484396</v>
      </c>
      <c r="C11" s="291">
        <f t="shared" si="0"/>
        <v>8115447865</v>
      </c>
      <c r="D11" s="291">
        <f t="shared" si="0"/>
        <v>8115447865</v>
      </c>
      <c r="E11" s="292">
        <f>SUM(E12:E13)</f>
        <v>0</v>
      </c>
      <c r="F11" s="288">
        <f>(D11*100/C11)-100</f>
        <v>0</v>
      </c>
      <c r="G11" s="289">
        <f>(D11/1.0737)/B11*100-100</f>
        <v>-7.95</v>
      </c>
      <c r="H11" s="151"/>
      <c r="L11" s="284"/>
    </row>
    <row r="12" spans="1:12" ht="19.5" customHeight="1" x14ac:dyDescent="0.25">
      <c r="A12" s="290" t="s">
        <v>164</v>
      </c>
      <c r="B12" s="293">
        <v>7216141079</v>
      </c>
      <c r="C12" s="51">
        <v>7131745570</v>
      </c>
      <c r="D12" s="293">
        <v>7131745570</v>
      </c>
      <c r="E12" s="104">
        <f t="shared" ref="E12:E18" si="1">D12-C12</f>
        <v>0</v>
      </c>
      <c r="F12" s="288">
        <f t="shared" ref="F12:F17" si="2">(D12*100/C12)-100</f>
        <v>0</v>
      </c>
      <c r="G12" s="289">
        <f>(D12/1.0737)/B12*100-100</f>
        <v>-7.95</v>
      </c>
      <c r="H12" s="151"/>
      <c r="L12" s="284"/>
    </row>
    <row r="13" spans="1:12" ht="19.5" customHeight="1" x14ac:dyDescent="0.25">
      <c r="A13" s="290" t="s">
        <v>165</v>
      </c>
      <c r="B13" s="293">
        <v>995343317</v>
      </c>
      <c r="C13" s="51">
        <v>983702295</v>
      </c>
      <c r="D13" s="293">
        <v>983702295</v>
      </c>
      <c r="E13" s="104">
        <f t="shared" si="1"/>
        <v>0</v>
      </c>
      <c r="F13" s="288">
        <f t="shared" si="2"/>
        <v>0</v>
      </c>
      <c r="G13" s="289">
        <f t="shared" ref="G13:G17" si="3">(D13/1.0737)/B13*100-100</f>
        <v>-7.95</v>
      </c>
      <c r="H13" s="151"/>
      <c r="L13" s="284"/>
    </row>
    <row r="14" spans="1:12" ht="32.25" customHeight="1" x14ac:dyDescent="0.25">
      <c r="A14" s="290" t="s">
        <v>166</v>
      </c>
      <c r="B14" s="294">
        <v>2791310178</v>
      </c>
      <c r="C14" s="286">
        <v>2749536223</v>
      </c>
      <c r="D14" s="294">
        <v>2742756136</v>
      </c>
      <c r="E14" s="285">
        <f t="shared" si="1"/>
        <v>-6780087</v>
      </c>
      <c r="F14" s="288">
        <f t="shared" si="2"/>
        <v>-0.25</v>
      </c>
      <c r="G14" s="289">
        <f t="shared" si="3"/>
        <v>-8.48</v>
      </c>
      <c r="H14" s="151"/>
      <c r="L14" s="284"/>
    </row>
    <row r="15" spans="1:12" ht="32.25" customHeight="1" x14ac:dyDescent="0.25">
      <c r="A15" s="290" t="s">
        <v>167</v>
      </c>
      <c r="B15" s="294">
        <v>1471293913</v>
      </c>
      <c r="C15" s="286">
        <v>1353996650</v>
      </c>
      <c r="D15" s="286">
        <v>1529385092</v>
      </c>
      <c r="E15" s="285">
        <f t="shared" si="1"/>
        <v>175388442</v>
      </c>
      <c r="F15" s="288">
        <f>(D15*100/C15)-100</f>
        <v>12.95</v>
      </c>
      <c r="G15" s="289">
        <f t="shared" si="3"/>
        <v>-3.19</v>
      </c>
      <c r="H15" s="151"/>
      <c r="L15" s="284"/>
    </row>
    <row r="16" spans="1:12" ht="32.25" customHeight="1" x14ac:dyDescent="0.25">
      <c r="A16" s="290" t="s">
        <v>168</v>
      </c>
      <c r="B16" s="294">
        <v>160141010</v>
      </c>
      <c r="C16" s="286">
        <v>164211566</v>
      </c>
      <c r="D16" s="286">
        <v>167122618</v>
      </c>
      <c r="E16" s="285">
        <f t="shared" si="1"/>
        <v>2911052</v>
      </c>
      <c r="F16" s="288">
        <f t="shared" si="2"/>
        <v>1.77</v>
      </c>
      <c r="G16" s="289">
        <f t="shared" si="3"/>
        <v>-2.8</v>
      </c>
      <c r="H16" s="151"/>
      <c r="L16" s="284"/>
    </row>
    <row r="17" spans="1:12" ht="32.25" customHeight="1" x14ac:dyDescent="0.25">
      <c r="A17" s="290" t="s">
        <v>169</v>
      </c>
      <c r="B17" s="285">
        <v>205022957</v>
      </c>
      <c r="C17" s="286">
        <v>217550905</v>
      </c>
      <c r="D17" s="286">
        <v>211953379</v>
      </c>
      <c r="E17" s="285">
        <f t="shared" si="1"/>
        <v>-5597526</v>
      </c>
      <c r="F17" s="288">
        <f t="shared" si="2"/>
        <v>-2.57</v>
      </c>
      <c r="G17" s="289">
        <f t="shared" si="3"/>
        <v>-3.72</v>
      </c>
      <c r="H17" s="151"/>
      <c r="L17" s="284"/>
    </row>
    <row r="18" spans="1:12" ht="32.25" customHeight="1" x14ac:dyDescent="0.25">
      <c r="A18" s="295" t="s">
        <v>170</v>
      </c>
      <c r="B18" s="296">
        <v>2014698028</v>
      </c>
      <c r="C18" s="297">
        <v>1970948988</v>
      </c>
      <c r="D18" s="297">
        <v>2026437641</v>
      </c>
      <c r="E18" s="298">
        <f t="shared" si="1"/>
        <v>55488653</v>
      </c>
      <c r="F18" s="299">
        <f>(D18*100/C18)-100</f>
        <v>2.82</v>
      </c>
      <c r="G18" s="300">
        <f>(D18/1.0737)/B18*100-100</f>
        <v>-6.32</v>
      </c>
      <c r="H18" s="151"/>
      <c r="L18" s="284"/>
    </row>
    <row r="19" spans="1:12" x14ac:dyDescent="0.25">
      <c r="A19" s="301"/>
      <c r="B19" s="301"/>
      <c r="C19" s="301"/>
      <c r="D19" s="301"/>
      <c r="E19" s="301"/>
      <c r="F19" s="302"/>
      <c r="G19" s="302"/>
      <c r="L19" s="284"/>
    </row>
    <row r="20" spans="1:12" x14ac:dyDescent="0.25">
      <c r="A20" s="1006" t="s">
        <v>77</v>
      </c>
      <c r="B20" s="1006"/>
      <c r="C20" s="303"/>
      <c r="D20" s="279"/>
      <c r="E20" s="279"/>
      <c r="F20" s="279"/>
      <c r="G20" s="278"/>
    </row>
    <row r="21" spans="1:12" x14ac:dyDescent="0.25">
      <c r="A21" s="303"/>
      <c r="B21" s="278"/>
      <c r="C21" s="278"/>
      <c r="D21" s="278"/>
      <c r="E21" s="278"/>
      <c r="F21" s="278"/>
      <c r="G21" s="278"/>
    </row>
    <row r="23" spans="1:12" x14ac:dyDescent="0.25">
      <c r="B23" s="277"/>
    </row>
    <row r="24" spans="1:12" x14ac:dyDescent="0.25">
      <c r="B24" s="277"/>
    </row>
  </sheetData>
  <mergeCells count="10">
    <mergeCell ref="A20:B20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E61" sqref="E61"/>
    </sheetView>
  </sheetViews>
  <sheetFormatPr baseColWidth="10" defaultRowHeight="15" x14ac:dyDescent="0.25"/>
  <cols>
    <col min="1" max="1" width="29.85546875" customWidth="1"/>
    <col min="2" max="2" width="18" bestFit="1" customWidth="1"/>
    <col min="3" max="4" width="15" bestFit="1" customWidth="1"/>
    <col min="5" max="5" width="12.42578125" customWidth="1"/>
  </cols>
  <sheetData>
    <row r="1" spans="1:11" x14ac:dyDescent="0.25">
      <c r="A1" s="987" t="s">
        <v>189</v>
      </c>
      <c r="B1" s="987"/>
      <c r="C1" s="987"/>
      <c r="D1" s="987"/>
      <c r="E1" s="987"/>
      <c r="F1" s="987"/>
      <c r="G1" s="987"/>
    </row>
    <row r="2" spans="1:11" x14ac:dyDescent="0.25">
      <c r="A2" s="987" t="s">
        <v>1</v>
      </c>
      <c r="B2" s="987"/>
      <c r="C2" s="987"/>
      <c r="D2" s="987"/>
      <c r="E2" s="987"/>
      <c r="F2" s="987"/>
      <c r="G2" s="987"/>
    </row>
    <row r="3" spans="1:11" x14ac:dyDescent="0.25">
      <c r="A3" s="988" t="s">
        <v>53</v>
      </c>
      <c r="B3" s="988"/>
      <c r="C3" s="988"/>
      <c r="D3" s="988"/>
      <c r="E3" s="988"/>
      <c r="F3" s="988"/>
      <c r="G3" s="988"/>
    </row>
    <row r="4" spans="1:11" x14ac:dyDescent="0.25">
      <c r="A4" s="95"/>
      <c r="B4" s="9"/>
      <c r="C4" s="9"/>
      <c r="D4" s="9"/>
      <c r="E4" s="9"/>
      <c r="F4" s="9"/>
      <c r="G4" s="9"/>
    </row>
    <row r="5" spans="1:11" x14ac:dyDescent="0.25">
      <c r="A5" s="1007" t="s">
        <v>3</v>
      </c>
      <c r="B5" s="992" t="s">
        <v>4</v>
      </c>
      <c r="C5" s="993"/>
      <c r="D5" s="994"/>
      <c r="E5" s="995" t="s">
        <v>5</v>
      </c>
      <c r="F5" s="993"/>
      <c r="G5" s="996"/>
    </row>
    <row r="6" spans="1:11" ht="18.75" customHeight="1" x14ac:dyDescent="0.25">
      <c r="A6" s="990"/>
      <c r="B6" s="1008" t="s">
        <v>6</v>
      </c>
      <c r="C6" s="999" t="s">
        <v>7</v>
      </c>
      <c r="D6" s="994"/>
      <c r="E6" s="995" t="s">
        <v>8</v>
      </c>
      <c r="F6" s="994"/>
      <c r="G6" s="10">
        <v>2020</v>
      </c>
    </row>
    <row r="7" spans="1:11" x14ac:dyDescent="0.25">
      <c r="A7" s="991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  <c r="J7">
        <v>1.0737000000000001</v>
      </c>
      <c r="K7" s="118" t="s">
        <v>58</v>
      </c>
    </row>
    <row r="8" spans="1:11" x14ac:dyDescent="0.25">
      <c r="A8" s="55" t="s">
        <v>190</v>
      </c>
      <c r="B8" s="239">
        <f>B9+B10+B11+B12+B13+B14</f>
        <v>21486343948</v>
      </c>
      <c r="C8" s="239">
        <f>C9+C10+C11+C12+C13+C14</f>
        <v>22605149368</v>
      </c>
      <c r="D8" s="239">
        <f>D9+D10+D11+D12+D13+D14</f>
        <v>21564003371</v>
      </c>
      <c r="E8" s="239">
        <f>SUM(E9:E14)</f>
        <v>-1041145997</v>
      </c>
      <c r="F8" s="240">
        <f>(D8*100/C8)-100</f>
        <v>-4.6100000000000003</v>
      </c>
      <c r="G8" s="19">
        <f t="shared" ref="G8:G14" si="0">(D8/1.0737)/B8*100-100</f>
        <v>-6.53</v>
      </c>
      <c r="H8" s="151"/>
      <c r="I8" s="1"/>
    </row>
    <row r="9" spans="1:11" x14ac:dyDescent="0.25">
      <c r="A9" s="46" t="s">
        <v>155</v>
      </c>
      <c r="B9" s="51">
        <v>17457814306</v>
      </c>
      <c r="C9" s="51">
        <v>18622640618</v>
      </c>
      <c r="D9" s="246">
        <v>17292115096</v>
      </c>
      <c r="E9" s="51">
        <f t="shared" ref="E9:E14" si="1">D9-C9</f>
        <v>-1330525522</v>
      </c>
      <c r="F9" s="243">
        <f>(D9*100/C9)-100</f>
        <v>-7.14</v>
      </c>
      <c r="G9" s="35">
        <f t="shared" si="0"/>
        <v>-7.75</v>
      </c>
      <c r="H9" s="151"/>
      <c r="I9" s="1"/>
    </row>
    <row r="10" spans="1:11" x14ac:dyDescent="0.25">
      <c r="A10" s="46" t="s">
        <v>156</v>
      </c>
      <c r="B10" s="51">
        <v>1307576806</v>
      </c>
      <c r="C10" s="51">
        <v>1365134663</v>
      </c>
      <c r="D10" s="246">
        <v>1436751469</v>
      </c>
      <c r="E10" s="51">
        <f t="shared" si="1"/>
        <v>71616806</v>
      </c>
      <c r="F10" s="243">
        <f t="shared" ref="F10" si="2">(D10*100/C10)-100</f>
        <v>5.25</v>
      </c>
      <c r="G10" s="35">
        <f t="shared" si="0"/>
        <v>2.34</v>
      </c>
      <c r="H10" s="151"/>
      <c r="I10" s="1"/>
    </row>
    <row r="11" spans="1:11" x14ac:dyDescent="0.25">
      <c r="A11" s="46" t="s">
        <v>157</v>
      </c>
      <c r="B11" s="246">
        <v>225792113</v>
      </c>
      <c r="C11" s="51">
        <v>223095824</v>
      </c>
      <c r="D11" s="246">
        <v>274743495</v>
      </c>
      <c r="E11" s="51">
        <f t="shared" si="1"/>
        <v>51647671</v>
      </c>
      <c r="F11" s="243">
        <f>(D11*100/C11)-100</f>
        <v>23.15</v>
      </c>
      <c r="G11" s="35">
        <f t="shared" si="0"/>
        <v>13.33</v>
      </c>
      <c r="H11" s="151"/>
    </row>
    <row r="12" spans="1:11" x14ac:dyDescent="0.25">
      <c r="A12" s="46" t="s">
        <v>158</v>
      </c>
      <c r="B12" s="246">
        <v>828692290</v>
      </c>
      <c r="C12" s="51">
        <v>899580057</v>
      </c>
      <c r="D12" s="246">
        <v>970151851</v>
      </c>
      <c r="E12" s="51">
        <f t="shared" si="1"/>
        <v>70571794</v>
      </c>
      <c r="F12" s="243">
        <f>(D12*100/C12)-100</f>
        <v>7.84</v>
      </c>
      <c r="G12" s="35">
        <f t="shared" si="0"/>
        <v>9.0299999999999994</v>
      </c>
      <c r="H12" s="151"/>
    </row>
    <row r="13" spans="1:11" x14ac:dyDescent="0.25">
      <c r="A13" s="46" t="s">
        <v>159</v>
      </c>
      <c r="B13" s="246">
        <v>425550045</v>
      </c>
      <c r="C13" s="51">
        <v>535074792</v>
      </c>
      <c r="D13" s="246">
        <v>423545275</v>
      </c>
      <c r="E13" s="51">
        <f t="shared" si="1"/>
        <v>-111529517</v>
      </c>
      <c r="F13" s="275">
        <f>(D13*100/C13)-100</f>
        <v>-20.84</v>
      </c>
      <c r="G13" s="35">
        <f t="shared" si="0"/>
        <v>-7.3</v>
      </c>
      <c r="H13" s="151"/>
    </row>
    <row r="14" spans="1:11" x14ac:dyDescent="0.25">
      <c r="A14" s="46" t="s">
        <v>160</v>
      </c>
      <c r="B14" s="246">
        <v>1240918388</v>
      </c>
      <c r="C14" s="51">
        <v>959623414</v>
      </c>
      <c r="D14" s="246">
        <v>1166696185</v>
      </c>
      <c r="E14" s="51">
        <f t="shared" si="1"/>
        <v>207072771</v>
      </c>
      <c r="F14" s="275">
        <f>(D14*100/C14)-100</f>
        <v>21.58</v>
      </c>
      <c r="G14" s="35">
        <f t="shared" si="0"/>
        <v>-12.43</v>
      </c>
      <c r="H14" s="151"/>
    </row>
    <row r="15" spans="1:11" x14ac:dyDescent="0.25">
      <c r="A15" s="270"/>
      <c r="B15" s="109"/>
      <c r="C15" s="109"/>
      <c r="D15" s="109"/>
      <c r="E15" s="109"/>
      <c r="F15" s="271"/>
      <c r="G15" s="272"/>
    </row>
    <row r="16" spans="1:11" x14ac:dyDescent="0.25">
      <c r="A16" s="149" t="s">
        <v>77</v>
      </c>
      <c r="B16" s="149"/>
      <c r="C16" s="149"/>
      <c r="D16" s="150"/>
      <c r="E16" s="150"/>
      <c r="F16" s="150"/>
      <c r="G16" s="95"/>
    </row>
    <row r="17" spans="1:7" x14ac:dyDescent="0.25">
      <c r="A17" s="165"/>
      <c r="B17" s="165"/>
      <c r="C17" s="95"/>
      <c r="D17" s="95"/>
      <c r="E17" s="95"/>
      <c r="F17" s="95"/>
      <c r="G17" s="95"/>
    </row>
    <row r="18" spans="1:7" x14ac:dyDescent="0.25">
      <c r="B18" s="276"/>
      <c r="C18" s="276"/>
      <c r="D18" s="276"/>
    </row>
    <row r="20" spans="1:7" x14ac:dyDescent="0.25">
      <c r="B20" s="277"/>
    </row>
    <row r="21" spans="1:7" x14ac:dyDescent="0.25">
      <c r="B21" s="151"/>
    </row>
    <row r="22" spans="1:7" x14ac:dyDescent="0.25">
      <c r="B22" s="151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zoomScale="120" zoomScaleNormal="120" workbookViewId="0">
      <selection activeCell="E61" sqref="E61"/>
    </sheetView>
  </sheetViews>
  <sheetFormatPr baseColWidth="10" defaultRowHeight="12.75" x14ac:dyDescent="0.2"/>
  <cols>
    <col min="1" max="1" width="42.140625" style="241" customWidth="1"/>
    <col min="2" max="2" width="12.7109375" style="1" customWidth="1"/>
    <col min="3" max="3" width="15.140625" style="1" customWidth="1"/>
    <col min="4" max="4" width="14" style="1" customWidth="1"/>
    <col min="5" max="5" width="12.140625" style="1" customWidth="1"/>
    <col min="6" max="6" width="10" style="1" customWidth="1"/>
    <col min="7" max="7" width="9.28515625" style="1" customWidth="1"/>
    <col min="8" max="8" width="18.140625" style="1" bestFit="1" customWidth="1"/>
    <col min="9" max="9" width="14.140625" style="1" customWidth="1"/>
    <col min="10" max="10" width="6.28515625" style="1" customWidth="1"/>
    <col min="11" max="11" width="23.5703125" style="1" customWidth="1"/>
    <col min="12" max="14" width="11.42578125" style="1"/>
    <col min="15" max="15" width="18.5703125" style="130" bestFit="1" customWidth="1"/>
    <col min="16" max="18" width="11.42578125" style="1"/>
    <col min="19" max="19" width="27" style="1" customWidth="1"/>
    <col min="20" max="26" width="11.42578125" style="1"/>
    <col min="27" max="27" width="35.5703125" style="1" customWidth="1"/>
    <col min="28" max="250" width="11.42578125" style="1"/>
    <col min="251" max="251" width="34.42578125" style="1" customWidth="1"/>
    <col min="252" max="252" width="12.7109375" style="1" customWidth="1"/>
    <col min="253" max="253" width="10.85546875" style="1" customWidth="1"/>
    <col min="254" max="254" width="10.42578125" style="1" customWidth="1"/>
    <col min="255" max="255" width="12.140625" style="1" customWidth="1"/>
    <col min="256" max="256" width="10" style="1" customWidth="1"/>
    <col min="257" max="257" width="9.28515625" style="1" customWidth="1"/>
    <col min="258" max="258" width="12.28515625" style="1" bestFit="1" customWidth="1"/>
    <col min="259" max="259" width="28.7109375" style="1" customWidth="1"/>
    <col min="260" max="261" width="11.5703125" style="1" bestFit="1" customWidth="1"/>
    <col min="262" max="266" width="11.42578125" style="1"/>
    <col min="267" max="267" width="23.5703125" style="1" customWidth="1"/>
    <col min="268" max="274" width="11.42578125" style="1"/>
    <col min="275" max="275" width="27" style="1" customWidth="1"/>
    <col min="276" max="282" width="11.42578125" style="1"/>
    <col min="283" max="283" width="35.5703125" style="1" customWidth="1"/>
    <col min="284" max="506" width="11.42578125" style="1"/>
    <col min="507" max="507" width="34.42578125" style="1" customWidth="1"/>
    <col min="508" max="508" width="12.7109375" style="1" customWidth="1"/>
    <col min="509" max="509" width="10.85546875" style="1" customWidth="1"/>
    <col min="510" max="510" width="10.42578125" style="1" customWidth="1"/>
    <col min="511" max="511" width="12.140625" style="1" customWidth="1"/>
    <col min="512" max="512" width="10" style="1" customWidth="1"/>
    <col min="513" max="513" width="9.28515625" style="1" customWidth="1"/>
    <col min="514" max="514" width="12.28515625" style="1" bestFit="1" customWidth="1"/>
    <col min="515" max="515" width="28.7109375" style="1" customWidth="1"/>
    <col min="516" max="517" width="11.5703125" style="1" bestFit="1" customWidth="1"/>
    <col min="518" max="522" width="11.42578125" style="1"/>
    <col min="523" max="523" width="23.5703125" style="1" customWidth="1"/>
    <col min="524" max="530" width="11.42578125" style="1"/>
    <col min="531" max="531" width="27" style="1" customWidth="1"/>
    <col min="532" max="538" width="11.42578125" style="1"/>
    <col min="539" max="539" width="35.5703125" style="1" customWidth="1"/>
    <col min="540" max="762" width="11.42578125" style="1"/>
    <col min="763" max="763" width="34.42578125" style="1" customWidth="1"/>
    <col min="764" max="764" width="12.7109375" style="1" customWidth="1"/>
    <col min="765" max="765" width="10.85546875" style="1" customWidth="1"/>
    <col min="766" max="766" width="10.42578125" style="1" customWidth="1"/>
    <col min="767" max="767" width="12.140625" style="1" customWidth="1"/>
    <col min="768" max="768" width="10" style="1" customWidth="1"/>
    <col min="769" max="769" width="9.28515625" style="1" customWidth="1"/>
    <col min="770" max="770" width="12.28515625" style="1" bestFit="1" customWidth="1"/>
    <col min="771" max="771" width="28.7109375" style="1" customWidth="1"/>
    <col min="772" max="773" width="11.5703125" style="1" bestFit="1" customWidth="1"/>
    <col min="774" max="778" width="11.42578125" style="1"/>
    <col min="779" max="779" width="23.5703125" style="1" customWidth="1"/>
    <col min="780" max="786" width="11.42578125" style="1"/>
    <col min="787" max="787" width="27" style="1" customWidth="1"/>
    <col min="788" max="794" width="11.42578125" style="1"/>
    <col min="795" max="795" width="35.5703125" style="1" customWidth="1"/>
    <col min="796" max="1018" width="11.42578125" style="1"/>
    <col min="1019" max="1019" width="34.42578125" style="1" customWidth="1"/>
    <col min="1020" max="1020" width="12.7109375" style="1" customWidth="1"/>
    <col min="1021" max="1021" width="10.85546875" style="1" customWidth="1"/>
    <col min="1022" max="1022" width="10.42578125" style="1" customWidth="1"/>
    <col min="1023" max="1023" width="12.140625" style="1" customWidth="1"/>
    <col min="1024" max="1024" width="10" style="1" customWidth="1"/>
    <col min="1025" max="1025" width="9.28515625" style="1" customWidth="1"/>
    <col min="1026" max="1026" width="12.28515625" style="1" bestFit="1" customWidth="1"/>
    <col min="1027" max="1027" width="28.7109375" style="1" customWidth="1"/>
    <col min="1028" max="1029" width="11.5703125" style="1" bestFit="1" customWidth="1"/>
    <col min="1030" max="1034" width="11.42578125" style="1"/>
    <col min="1035" max="1035" width="23.5703125" style="1" customWidth="1"/>
    <col min="1036" max="1042" width="11.42578125" style="1"/>
    <col min="1043" max="1043" width="27" style="1" customWidth="1"/>
    <col min="1044" max="1050" width="11.42578125" style="1"/>
    <col min="1051" max="1051" width="35.5703125" style="1" customWidth="1"/>
    <col min="1052" max="1274" width="11.42578125" style="1"/>
    <col min="1275" max="1275" width="34.42578125" style="1" customWidth="1"/>
    <col min="1276" max="1276" width="12.7109375" style="1" customWidth="1"/>
    <col min="1277" max="1277" width="10.85546875" style="1" customWidth="1"/>
    <col min="1278" max="1278" width="10.42578125" style="1" customWidth="1"/>
    <col min="1279" max="1279" width="12.140625" style="1" customWidth="1"/>
    <col min="1280" max="1280" width="10" style="1" customWidth="1"/>
    <col min="1281" max="1281" width="9.28515625" style="1" customWidth="1"/>
    <col min="1282" max="1282" width="12.28515625" style="1" bestFit="1" customWidth="1"/>
    <col min="1283" max="1283" width="28.7109375" style="1" customWidth="1"/>
    <col min="1284" max="1285" width="11.5703125" style="1" bestFit="1" customWidth="1"/>
    <col min="1286" max="1290" width="11.42578125" style="1"/>
    <col min="1291" max="1291" width="23.5703125" style="1" customWidth="1"/>
    <col min="1292" max="1298" width="11.42578125" style="1"/>
    <col min="1299" max="1299" width="27" style="1" customWidth="1"/>
    <col min="1300" max="1306" width="11.42578125" style="1"/>
    <col min="1307" max="1307" width="35.5703125" style="1" customWidth="1"/>
    <col min="1308" max="1530" width="11.42578125" style="1"/>
    <col min="1531" max="1531" width="34.42578125" style="1" customWidth="1"/>
    <col min="1532" max="1532" width="12.7109375" style="1" customWidth="1"/>
    <col min="1533" max="1533" width="10.85546875" style="1" customWidth="1"/>
    <col min="1534" max="1534" width="10.42578125" style="1" customWidth="1"/>
    <col min="1535" max="1535" width="12.140625" style="1" customWidth="1"/>
    <col min="1536" max="1536" width="10" style="1" customWidth="1"/>
    <col min="1537" max="1537" width="9.28515625" style="1" customWidth="1"/>
    <col min="1538" max="1538" width="12.28515625" style="1" bestFit="1" customWidth="1"/>
    <col min="1539" max="1539" width="28.7109375" style="1" customWidth="1"/>
    <col min="1540" max="1541" width="11.5703125" style="1" bestFit="1" customWidth="1"/>
    <col min="1542" max="1546" width="11.42578125" style="1"/>
    <col min="1547" max="1547" width="23.5703125" style="1" customWidth="1"/>
    <col min="1548" max="1554" width="11.42578125" style="1"/>
    <col min="1555" max="1555" width="27" style="1" customWidth="1"/>
    <col min="1556" max="1562" width="11.42578125" style="1"/>
    <col min="1563" max="1563" width="35.5703125" style="1" customWidth="1"/>
    <col min="1564" max="1786" width="11.42578125" style="1"/>
    <col min="1787" max="1787" width="34.42578125" style="1" customWidth="1"/>
    <col min="1788" max="1788" width="12.7109375" style="1" customWidth="1"/>
    <col min="1789" max="1789" width="10.85546875" style="1" customWidth="1"/>
    <col min="1790" max="1790" width="10.42578125" style="1" customWidth="1"/>
    <col min="1791" max="1791" width="12.140625" style="1" customWidth="1"/>
    <col min="1792" max="1792" width="10" style="1" customWidth="1"/>
    <col min="1793" max="1793" width="9.28515625" style="1" customWidth="1"/>
    <col min="1794" max="1794" width="12.28515625" style="1" bestFit="1" customWidth="1"/>
    <col min="1795" max="1795" width="28.7109375" style="1" customWidth="1"/>
    <col min="1796" max="1797" width="11.5703125" style="1" bestFit="1" customWidth="1"/>
    <col min="1798" max="1802" width="11.42578125" style="1"/>
    <col min="1803" max="1803" width="23.5703125" style="1" customWidth="1"/>
    <col min="1804" max="1810" width="11.42578125" style="1"/>
    <col min="1811" max="1811" width="27" style="1" customWidth="1"/>
    <col min="1812" max="1818" width="11.42578125" style="1"/>
    <col min="1819" max="1819" width="35.5703125" style="1" customWidth="1"/>
    <col min="1820" max="2042" width="11.42578125" style="1"/>
    <col min="2043" max="2043" width="34.42578125" style="1" customWidth="1"/>
    <col min="2044" max="2044" width="12.7109375" style="1" customWidth="1"/>
    <col min="2045" max="2045" width="10.85546875" style="1" customWidth="1"/>
    <col min="2046" max="2046" width="10.42578125" style="1" customWidth="1"/>
    <col min="2047" max="2047" width="12.140625" style="1" customWidth="1"/>
    <col min="2048" max="2048" width="10" style="1" customWidth="1"/>
    <col min="2049" max="2049" width="9.28515625" style="1" customWidth="1"/>
    <col min="2050" max="2050" width="12.28515625" style="1" bestFit="1" customWidth="1"/>
    <col min="2051" max="2051" width="28.7109375" style="1" customWidth="1"/>
    <col min="2052" max="2053" width="11.5703125" style="1" bestFit="1" customWidth="1"/>
    <col min="2054" max="2058" width="11.42578125" style="1"/>
    <col min="2059" max="2059" width="23.5703125" style="1" customWidth="1"/>
    <col min="2060" max="2066" width="11.42578125" style="1"/>
    <col min="2067" max="2067" width="27" style="1" customWidth="1"/>
    <col min="2068" max="2074" width="11.42578125" style="1"/>
    <col min="2075" max="2075" width="35.5703125" style="1" customWidth="1"/>
    <col min="2076" max="2298" width="11.42578125" style="1"/>
    <col min="2299" max="2299" width="34.42578125" style="1" customWidth="1"/>
    <col min="2300" max="2300" width="12.7109375" style="1" customWidth="1"/>
    <col min="2301" max="2301" width="10.85546875" style="1" customWidth="1"/>
    <col min="2302" max="2302" width="10.42578125" style="1" customWidth="1"/>
    <col min="2303" max="2303" width="12.140625" style="1" customWidth="1"/>
    <col min="2304" max="2304" width="10" style="1" customWidth="1"/>
    <col min="2305" max="2305" width="9.28515625" style="1" customWidth="1"/>
    <col min="2306" max="2306" width="12.28515625" style="1" bestFit="1" customWidth="1"/>
    <col min="2307" max="2307" width="28.7109375" style="1" customWidth="1"/>
    <col min="2308" max="2309" width="11.5703125" style="1" bestFit="1" customWidth="1"/>
    <col min="2310" max="2314" width="11.42578125" style="1"/>
    <col min="2315" max="2315" width="23.5703125" style="1" customWidth="1"/>
    <col min="2316" max="2322" width="11.42578125" style="1"/>
    <col min="2323" max="2323" width="27" style="1" customWidth="1"/>
    <col min="2324" max="2330" width="11.42578125" style="1"/>
    <col min="2331" max="2331" width="35.5703125" style="1" customWidth="1"/>
    <col min="2332" max="2554" width="11.42578125" style="1"/>
    <col min="2555" max="2555" width="34.42578125" style="1" customWidth="1"/>
    <col min="2556" max="2556" width="12.7109375" style="1" customWidth="1"/>
    <col min="2557" max="2557" width="10.85546875" style="1" customWidth="1"/>
    <col min="2558" max="2558" width="10.42578125" style="1" customWidth="1"/>
    <col min="2559" max="2559" width="12.140625" style="1" customWidth="1"/>
    <col min="2560" max="2560" width="10" style="1" customWidth="1"/>
    <col min="2561" max="2561" width="9.28515625" style="1" customWidth="1"/>
    <col min="2562" max="2562" width="12.28515625" style="1" bestFit="1" customWidth="1"/>
    <col min="2563" max="2563" width="28.7109375" style="1" customWidth="1"/>
    <col min="2564" max="2565" width="11.5703125" style="1" bestFit="1" customWidth="1"/>
    <col min="2566" max="2570" width="11.42578125" style="1"/>
    <col min="2571" max="2571" width="23.5703125" style="1" customWidth="1"/>
    <col min="2572" max="2578" width="11.42578125" style="1"/>
    <col min="2579" max="2579" width="27" style="1" customWidth="1"/>
    <col min="2580" max="2586" width="11.42578125" style="1"/>
    <col min="2587" max="2587" width="35.5703125" style="1" customWidth="1"/>
    <col min="2588" max="2810" width="11.42578125" style="1"/>
    <col min="2811" max="2811" width="34.42578125" style="1" customWidth="1"/>
    <col min="2812" max="2812" width="12.7109375" style="1" customWidth="1"/>
    <col min="2813" max="2813" width="10.85546875" style="1" customWidth="1"/>
    <col min="2814" max="2814" width="10.42578125" style="1" customWidth="1"/>
    <col min="2815" max="2815" width="12.140625" style="1" customWidth="1"/>
    <col min="2816" max="2816" width="10" style="1" customWidth="1"/>
    <col min="2817" max="2817" width="9.28515625" style="1" customWidth="1"/>
    <col min="2818" max="2818" width="12.28515625" style="1" bestFit="1" customWidth="1"/>
    <col min="2819" max="2819" width="28.7109375" style="1" customWidth="1"/>
    <col min="2820" max="2821" width="11.5703125" style="1" bestFit="1" customWidth="1"/>
    <col min="2822" max="2826" width="11.42578125" style="1"/>
    <col min="2827" max="2827" width="23.5703125" style="1" customWidth="1"/>
    <col min="2828" max="2834" width="11.42578125" style="1"/>
    <col min="2835" max="2835" width="27" style="1" customWidth="1"/>
    <col min="2836" max="2842" width="11.42578125" style="1"/>
    <col min="2843" max="2843" width="35.5703125" style="1" customWidth="1"/>
    <col min="2844" max="3066" width="11.42578125" style="1"/>
    <col min="3067" max="3067" width="34.42578125" style="1" customWidth="1"/>
    <col min="3068" max="3068" width="12.7109375" style="1" customWidth="1"/>
    <col min="3069" max="3069" width="10.85546875" style="1" customWidth="1"/>
    <col min="3070" max="3070" width="10.42578125" style="1" customWidth="1"/>
    <col min="3071" max="3071" width="12.140625" style="1" customWidth="1"/>
    <col min="3072" max="3072" width="10" style="1" customWidth="1"/>
    <col min="3073" max="3073" width="9.28515625" style="1" customWidth="1"/>
    <col min="3074" max="3074" width="12.28515625" style="1" bestFit="1" customWidth="1"/>
    <col min="3075" max="3075" width="28.7109375" style="1" customWidth="1"/>
    <col min="3076" max="3077" width="11.5703125" style="1" bestFit="1" customWidth="1"/>
    <col min="3078" max="3082" width="11.42578125" style="1"/>
    <col min="3083" max="3083" width="23.5703125" style="1" customWidth="1"/>
    <col min="3084" max="3090" width="11.42578125" style="1"/>
    <col min="3091" max="3091" width="27" style="1" customWidth="1"/>
    <col min="3092" max="3098" width="11.42578125" style="1"/>
    <col min="3099" max="3099" width="35.5703125" style="1" customWidth="1"/>
    <col min="3100" max="3322" width="11.42578125" style="1"/>
    <col min="3323" max="3323" width="34.42578125" style="1" customWidth="1"/>
    <col min="3324" max="3324" width="12.7109375" style="1" customWidth="1"/>
    <col min="3325" max="3325" width="10.85546875" style="1" customWidth="1"/>
    <col min="3326" max="3326" width="10.42578125" style="1" customWidth="1"/>
    <col min="3327" max="3327" width="12.140625" style="1" customWidth="1"/>
    <col min="3328" max="3328" width="10" style="1" customWidth="1"/>
    <col min="3329" max="3329" width="9.28515625" style="1" customWidth="1"/>
    <col min="3330" max="3330" width="12.28515625" style="1" bestFit="1" customWidth="1"/>
    <col min="3331" max="3331" width="28.7109375" style="1" customWidth="1"/>
    <col min="3332" max="3333" width="11.5703125" style="1" bestFit="1" customWidth="1"/>
    <col min="3334" max="3338" width="11.42578125" style="1"/>
    <col min="3339" max="3339" width="23.5703125" style="1" customWidth="1"/>
    <col min="3340" max="3346" width="11.42578125" style="1"/>
    <col min="3347" max="3347" width="27" style="1" customWidth="1"/>
    <col min="3348" max="3354" width="11.42578125" style="1"/>
    <col min="3355" max="3355" width="35.5703125" style="1" customWidth="1"/>
    <col min="3356" max="3578" width="11.42578125" style="1"/>
    <col min="3579" max="3579" width="34.42578125" style="1" customWidth="1"/>
    <col min="3580" max="3580" width="12.7109375" style="1" customWidth="1"/>
    <col min="3581" max="3581" width="10.85546875" style="1" customWidth="1"/>
    <col min="3582" max="3582" width="10.42578125" style="1" customWidth="1"/>
    <col min="3583" max="3583" width="12.140625" style="1" customWidth="1"/>
    <col min="3584" max="3584" width="10" style="1" customWidth="1"/>
    <col min="3585" max="3585" width="9.28515625" style="1" customWidth="1"/>
    <col min="3586" max="3586" width="12.28515625" style="1" bestFit="1" customWidth="1"/>
    <col min="3587" max="3587" width="28.7109375" style="1" customWidth="1"/>
    <col min="3588" max="3589" width="11.5703125" style="1" bestFit="1" customWidth="1"/>
    <col min="3590" max="3594" width="11.42578125" style="1"/>
    <col min="3595" max="3595" width="23.5703125" style="1" customWidth="1"/>
    <col min="3596" max="3602" width="11.42578125" style="1"/>
    <col min="3603" max="3603" width="27" style="1" customWidth="1"/>
    <col min="3604" max="3610" width="11.42578125" style="1"/>
    <col min="3611" max="3611" width="35.5703125" style="1" customWidth="1"/>
    <col min="3612" max="3834" width="11.42578125" style="1"/>
    <col min="3835" max="3835" width="34.42578125" style="1" customWidth="1"/>
    <col min="3836" max="3836" width="12.7109375" style="1" customWidth="1"/>
    <col min="3837" max="3837" width="10.85546875" style="1" customWidth="1"/>
    <col min="3838" max="3838" width="10.42578125" style="1" customWidth="1"/>
    <col min="3839" max="3839" width="12.140625" style="1" customWidth="1"/>
    <col min="3840" max="3840" width="10" style="1" customWidth="1"/>
    <col min="3841" max="3841" width="9.28515625" style="1" customWidth="1"/>
    <col min="3842" max="3842" width="12.28515625" style="1" bestFit="1" customWidth="1"/>
    <col min="3843" max="3843" width="28.7109375" style="1" customWidth="1"/>
    <col min="3844" max="3845" width="11.5703125" style="1" bestFit="1" customWidth="1"/>
    <col min="3846" max="3850" width="11.42578125" style="1"/>
    <col min="3851" max="3851" width="23.5703125" style="1" customWidth="1"/>
    <col min="3852" max="3858" width="11.42578125" style="1"/>
    <col min="3859" max="3859" width="27" style="1" customWidth="1"/>
    <col min="3860" max="3866" width="11.42578125" style="1"/>
    <col min="3867" max="3867" width="35.5703125" style="1" customWidth="1"/>
    <col min="3868" max="4090" width="11.42578125" style="1"/>
    <col min="4091" max="4091" width="34.42578125" style="1" customWidth="1"/>
    <col min="4092" max="4092" width="12.7109375" style="1" customWidth="1"/>
    <col min="4093" max="4093" width="10.85546875" style="1" customWidth="1"/>
    <col min="4094" max="4094" width="10.42578125" style="1" customWidth="1"/>
    <col min="4095" max="4095" width="12.140625" style="1" customWidth="1"/>
    <col min="4096" max="4096" width="10" style="1" customWidth="1"/>
    <col min="4097" max="4097" width="9.28515625" style="1" customWidth="1"/>
    <col min="4098" max="4098" width="12.28515625" style="1" bestFit="1" customWidth="1"/>
    <col min="4099" max="4099" width="28.7109375" style="1" customWidth="1"/>
    <col min="4100" max="4101" width="11.5703125" style="1" bestFit="1" customWidth="1"/>
    <col min="4102" max="4106" width="11.42578125" style="1"/>
    <col min="4107" max="4107" width="23.5703125" style="1" customWidth="1"/>
    <col min="4108" max="4114" width="11.42578125" style="1"/>
    <col min="4115" max="4115" width="27" style="1" customWidth="1"/>
    <col min="4116" max="4122" width="11.42578125" style="1"/>
    <col min="4123" max="4123" width="35.5703125" style="1" customWidth="1"/>
    <col min="4124" max="4346" width="11.42578125" style="1"/>
    <col min="4347" max="4347" width="34.42578125" style="1" customWidth="1"/>
    <col min="4348" max="4348" width="12.7109375" style="1" customWidth="1"/>
    <col min="4349" max="4349" width="10.85546875" style="1" customWidth="1"/>
    <col min="4350" max="4350" width="10.42578125" style="1" customWidth="1"/>
    <col min="4351" max="4351" width="12.140625" style="1" customWidth="1"/>
    <col min="4352" max="4352" width="10" style="1" customWidth="1"/>
    <col min="4353" max="4353" width="9.28515625" style="1" customWidth="1"/>
    <col min="4354" max="4354" width="12.28515625" style="1" bestFit="1" customWidth="1"/>
    <col min="4355" max="4355" width="28.7109375" style="1" customWidth="1"/>
    <col min="4356" max="4357" width="11.5703125" style="1" bestFit="1" customWidth="1"/>
    <col min="4358" max="4362" width="11.42578125" style="1"/>
    <col min="4363" max="4363" width="23.5703125" style="1" customWidth="1"/>
    <col min="4364" max="4370" width="11.42578125" style="1"/>
    <col min="4371" max="4371" width="27" style="1" customWidth="1"/>
    <col min="4372" max="4378" width="11.42578125" style="1"/>
    <col min="4379" max="4379" width="35.5703125" style="1" customWidth="1"/>
    <col min="4380" max="4602" width="11.42578125" style="1"/>
    <col min="4603" max="4603" width="34.42578125" style="1" customWidth="1"/>
    <col min="4604" max="4604" width="12.7109375" style="1" customWidth="1"/>
    <col min="4605" max="4605" width="10.85546875" style="1" customWidth="1"/>
    <col min="4606" max="4606" width="10.42578125" style="1" customWidth="1"/>
    <col min="4607" max="4607" width="12.140625" style="1" customWidth="1"/>
    <col min="4608" max="4608" width="10" style="1" customWidth="1"/>
    <col min="4609" max="4609" width="9.28515625" style="1" customWidth="1"/>
    <col min="4610" max="4610" width="12.28515625" style="1" bestFit="1" customWidth="1"/>
    <col min="4611" max="4611" width="28.7109375" style="1" customWidth="1"/>
    <col min="4612" max="4613" width="11.5703125" style="1" bestFit="1" customWidth="1"/>
    <col min="4614" max="4618" width="11.42578125" style="1"/>
    <col min="4619" max="4619" width="23.5703125" style="1" customWidth="1"/>
    <col min="4620" max="4626" width="11.42578125" style="1"/>
    <col min="4627" max="4627" width="27" style="1" customWidth="1"/>
    <col min="4628" max="4634" width="11.42578125" style="1"/>
    <col min="4635" max="4635" width="35.5703125" style="1" customWidth="1"/>
    <col min="4636" max="4858" width="11.42578125" style="1"/>
    <col min="4859" max="4859" width="34.42578125" style="1" customWidth="1"/>
    <col min="4860" max="4860" width="12.7109375" style="1" customWidth="1"/>
    <col min="4861" max="4861" width="10.85546875" style="1" customWidth="1"/>
    <col min="4862" max="4862" width="10.42578125" style="1" customWidth="1"/>
    <col min="4863" max="4863" width="12.140625" style="1" customWidth="1"/>
    <col min="4864" max="4864" width="10" style="1" customWidth="1"/>
    <col min="4865" max="4865" width="9.28515625" style="1" customWidth="1"/>
    <col min="4866" max="4866" width="12.28515625" style="1" bestFit="1" customWidth="1"/>
    <col min="4867" max="4867" width="28.7109375" style="1" customWidth="1"/>
    <col min="4868" max="4869" width="11.5703125" style="1" bestFit="1" customWidth="1"/>
    <col min="4870" max="4874" width="11.42578125" style="1"/>
    <col min="4875" max="4875" width="23.5703125" style="1" customWidth="1"/>
    <col min="4876" max="4882" width="11.42578125" style="1"/>
    <col min="4883" max="4883" width="27" style="1" customWidth="1"/>
    <col min="4884" max="4890" width="11.42578125" style="1"/>
    <col min="4891" max="4891" width="35.5703125" style="1" customWidth="1"/>
    <col min="4892" max="5114" width="11.42578125" style="1"/>
    <col min="5115" max="5115" width="34.42578125" style="1" customWidth="1"/>
    <col min="5116" max="5116" width="12.7109375" style="1" customWidth="1"/>
    <col min="5117" max="5117" width="10.85546875" style="1" customWidth="1"/>
    <col min="5118" max="5118" width="10.42578125" style="1" customWidth="1"/>
    <col min="5119" max="5119" width="12.140625" style="1" customWidth="1"/>
    <col min="5120" max="5120" width="10" style="1" customWidth="1"/>
    <col min="5121" max="5121" width="9.28515625" style="1" customWidth="1"/>
    <col min="5122" max="5122" width="12.28515625" style="1" bestFit="1" customWidth="1"/>
    <col min="5123" max="5123" width="28.7109375" style="1" customWidth="1"/>
    <col min="5124" max="5125" width="11.5703125" style="1" bestFit="1" customWidth="1"/>
    <col min="5126" max="5130" width="11.42578125" style="1"/>
    <col min="5131" max="5131" width="23.5703125" style="1" customWidth="1"/>
    <col min="5132" max="5138" width="11.42578125" style="1"/>
    <col min="5139" max="5139" width="27" style="1" customWidth="1"/>
    <col min="5140" max="5146" width="11.42578125" style="1"/>
    <col min="5147" max="5147" width="35.5703125" style="1" customWidth="1"/>
    <col min="5148" max="5370" width="11.42578125" style="1"/>
    <col min="5371" max="5371" width="34.42578125" style="1" customWidth="1"/>
    <col min="5372" max="5372" width="12.7109375" style="1" customWidth="1"/>
    <col min="5373" max="5373" width="10.85546875" style="1" customWidth="1"/>
    <col min="5374" max="5374" width="10.42578125" style="1" customWidth="1"/>
    <col min="5375" max="5375" width="12.140625" style="1" customWidth="1"/>
    <col min="5376" max="5376" width="10" style="1" customWidth="1"/>
    <col min="5377" max="5377" width="9.28515625" style="1" customWidth="1"/>
    <col min="5378" max="5378" width="12.28515625" style="1" bestFit="1" customWidth="1"/>
    <col min="5379" max="5379" width="28.7109375" style="1" customWidth="1"/>
    <col min="5380" max="5381" width="11.5703125" style="1" bestFit="1" customWidth="1"/>
    <col min="5382" max="5386" width="11.42578125" style="1"/>
    <col min="5387" max="5387" width="23.5703125" style="1" customWidth="1"/>
    <col min="5388" max="5394" width="11.42578125" style="1"/>
    <col min="5395" max="5395" width="27" style="1" customWidth="1"/>
    <col min="5396" max="5402" width="11.42578125" style="1"/>
    <col min="5403" max="5403" width="35.5703125" style="1" customWidth="1"/>
    <col min="5404" max="5626" width="11.42578125" style="1"/>
    <col min="5627" max="5627" width="34.42578125" style="1" customWidth="1"/>
    <col min="5628" max="5628" width="12.7109375" style="1" customWidth="1"/>
    <col min="5629" max="5629" width="10.85546875" style="1" customWidth="1"/>
    <col min="5630" max="5630" width="10.42578125" style="1" customWidth="1"/>
    <col min="5631" max="5631" width="12.140625" style="1" customWidth="1"/>
    <col min="5632" max="5632" width="10" style="1" customWidth="1"/>
    <col min="5633" max="5633" width="9.28515625" style="1" customWidth="1"/>
    <col min="5634" max="5634" width="12.28515625" style="1" bestFit="1" customWidth="1"/>
    <col min="5635" max="5635" width="28.7109375" style="1" customWidth="1"/>
    <col min="5636" max="5637" width="11.5703125" style="1" bestFit="1" customWidth="1"/>
    <col min="5638" max="5642" width="11.42578125" style="1"/>
    <col min="5643" max="5643" width="23.5703125" style="1" customWidth="1"/>
    <col min="5644" max="5650" width="11.42578125" style="1"/>
    <col min="5651" max="5651" width="27" style="1" customWidth="1"/>
    <col min="5652" max="5658" width="11.42578125" style="1"/>
    <col min="5659" max="5659" width="35.5703125" style="1" customWidth="1"/>
    <col min="5660" max="5882" width="11.42578125" style="1"/>
    <col min="5883" max="5883" width="34.42578125" style="1" customWidth="1"/>
    <col min="5884" max="5884" width="12.7109375" style="1" customWidth="1"/>
    <col min="5885" max="5885" width="10.85546875" style="1" customWidth="1"/>
    <col min="5886" max="5886" width="10.42578125" style="1" customWidth="1"/>
    <col min="5887" max="5887" width="12.140625" style="1" customWidth="1"/>
    <col min="5888" max="5888" width="10" style="1" customWidth="1"/>
    <col min="5889" max="5889" width="9.28515625" style="1" customWidth="1"/>
    <col min="5890" max="5890" width="12.28515625" style="1" bestFit="1" customWidth="1"/>
    <col min="5891" max="5891" width="28.7109375" style="1" customWidth="1"/>
    <col min="5892" max="5893" width="11.5703125" style="1" bestFit="1" customWidth="1"/>
    <col min="5894" max="5898" width="11.42578125" style="1"/>
    <col min="5899" max="5899" width="23.5703125" style="1" customWidth="1"/>
    <col min="5900" max="5906" width="11.42578125" style="1"/>
    <col min="5907" max="5907" width="27" style="1" customWidth="1"/>
    <col min="5908" max="5914" width="11.42578125" style="1"/>
    <col min="5915" max="5915" width="35.5703125" style="1" customWidth="1"/>
    <col min="5916" max="6138" width="11.42578125" style="1"/>
    <col min="6139" max="6139" width="34.42578125" style="1" customWidth="1"/>
    <col min="6140" max="6140" width="12.7109375" style="1" customWidth="1"/>
    <col min="6141" max="6141" width="10.85546875" style="1" customWidth="1"/>
    <col min="6142" max="6142" width="10.42578125" style="1" customWidth="1"/>
    <col min="6143" max="6143" width="12.140625" style="1" customWidth="1"/>
    <col min="6144" max="6144" width="10" style="1" customWidth="1"/>
    <col min="6145" max="6145" width="9.28515625" style="1" customWidth="1"/>
    <col min="6146" max="6146" width="12.28515625" style="1" bestFit="1" customWidth="1"/>
    <col min="6147" max="6147" width="28.7109375" style="1" customWidth="1"/>
    <col min="6148" max="6149" width="11.5703125" style="1" bestFit="1" customWidth="1"/>
    <col min="6150" max="6154" width="11.42578125" style="1"/>
    <col min="6155" max="6155" width="23.5703125" style="1" customWidth="1"/>
    <col min="6156" max="6162" width="11.42578125" style="1"/>
    <col min="6163" max="6163" width="27" style="1" customWidth="1"/>
    <col min="6164" max="6170" width="11.42578125" style="1"/>
    <col min="6171" max="6171" width="35.5703125" style="1" customWidth="1"/>
    <col min="6172" max="6394" width="11.42578125" style="1"/>
    <col min="6395" max="6395" width="34.42578125" style="1" customWidth="1"/>
    <col min="6396" max="6396" width="12.7109375" style="1" customWidth="1"/>
    <col min="6397" max="6397" width="10.85546875" style="1" customWidth="1"/>
    <col min="6398" max="6398" width="10.42578125" style="1" customWidth="1"/>
    <col min="6399" max="6399" width="12.140625" style="1" customWidth="1"/>
    <col min="6400" max="6400" width="10" style="1" customWidth="1"/>
    <col min="6401" max="6401" width="9.28515625" style="1" customWidth="1"/>
    <col min="6402" max="6402" width="12.28515625" style="1" bestFit="1" customWidth="1"/>
    <col min="6403" max="6403" width="28.7109375" style="1" customWidth="1"/>
    <col min="6404" max="6405" width="11.5703125" style="1" bestFit="1" customWidth="1"/>
    <col min="6406" max="6410" width="11.42578125" style="1"/>
    <col min="6411" max="6411" width="23.5703125" style="1" customWidth="1"/>
    <col min="6412" max="6418" width="11.42578125" style="1"/>
    <col min="6419" max="6419" width="27" style="1" customWidth="1"/>
    <col min="6420" max="6426" width="11.42578125" style="1"/>
    <col min="6427" max="6427" width="35.5703125" style="1" customWidth="1"/>
    <col min="6428" max="6650" width="11.42578125" style="1"/>
    <col min="6651" max="6651" width="34.42578125" style="1" customWidth="1"/>
    <col min="6652" max="6652" width="12.7109375" style="1" customWidth="1"/>
    <col min="6653" max="6653" width="10.85546875" style="1" customWidth="1"/>
    <col min="6654" max="6654" width="10.42578125" style="1" customWidth="1"/>
    <col min="6655" max="6655" width="12.140625" style="1" customWidth="1"/>
    <col min="6656" max="6656" width="10" style="1" customWidth="1"/>
    <col min="6657" max="6657" width="9.28515625" style="1" customWidth="1"/>
    <col min="6658" max="6658" width="12.28515625" style="1" bestFit="1" customWidth="1"/>
    <col min="6659" max="6659" width="28.7109375" style="1" customWidth="1"/>
    <col min="6660" max="6661" width="11.5703125" style="1" bestFit="1" customWidth="1"/>
    <col min="6662" max="6666" width="11.42578125" style="1"/>
    <col min="6667" max="6667" width="23.5703125" style="1" customWidth="1"/>
    <col min="6668" max="6674" width="11.42578125" style="1"/>
    <col min="6675" max="6675" width="27" style="1" customWidth="1"/>
    <col min="6676" max="6682" width="11.42578125" style="1"/>
    <col min="6683" max="6683" width="35.5703125" style="1" customWidth="1"/>
    <col min="6684" max="6906" width="11.42578125" style="1"/>
    <col min="6907" max="6907" width="34.42578125" style="1" customWidth="1"/>
    <col min="6908" max="6908" width="12.7109375" style="1" customWidth="1"/>
    <col min="6909" max="6909" width="10.85546875" style="1" customWidth="1"/>
    <col min="6910" max="6910" width="10.42578125" style="1" customWidth="1"/>
    <col min="6911" max="6911" width="12.140625" style="1" customWidth="1"/>
    <col min="6912" max="6912" width="10" style="1" customWidth="1"/>
    <col min="6913" max="6913" width="9.28515625" style="1" customWidth="1"/>
    <col min="6914" max="6914" width="12.28515625" style="1" bestFit="1" customWidth="1"/>
    <col min="6915" max="6915" width="28.7109375" style="1" customWidth="1"/>
    <col min="6916" max="6917" width="11.5703125" style="1" bestFit="1" customWidth="1"/>
    <col min="6918" max="6922" width="11.42578125" style="1"/>
    <col min="6923" max="6923" width="23.5703125" style="1" customWidth="1"/>
    <col min="6924" max="6930" width="11.42578125" style="1"/>
    <col min="6931" max="6931" width="27" style="1" customWidth="1"/>
    <col min="6932" max="6938" width="11.42578125" style="1"/>
    <col min="6939" max="6939" width="35.5703125" style="1" customWidth="1"/>
    <col min="6940" max="7162" width="11.42578125" style="1"/>
    <col min="7163" max="7163" width="34.42578125" style="1" customWidth="1"/>
    <col min="7164" max="7164" width="12.7109375" style="1" customWidth="1"/>
    <col min="7165" max="7165" width="10.85546875" style="1" customWidth="1"/>
    <col min="7166" max="7166" width="10.42578125" style="1" customWidth="1"/>
    <col min="7167" max="7167" width="12.140625" style="1" customWidth="1"/>
    <col min="7168" max="7168" width="10" style="1" customWidth="1"/>
    <col min="7169" max="7169" width="9.28515625" style="1" customWidth="1"/>
    <col min="7170" max="7170" width="12.28515625" style="1" bestFit="1" customWidth="1"/>
    <col min="7171" max="7171" width="28.7109375" style="1" customWidth="1"/>
    <col min="7172" max="7173" width="11.5703125" style="1" bestFit="1" customWidth="1"/>
    <col min="7174" max="7178" width="11.42578125" style="1"/>
    <col min="7179" max="7179" width="23.5703125" style="1" customWidth="1"/>
    <col min="7180" max="7186" width="11.42578125" style="1"/>
    <col min="7187" max="7187" width="27" style="1" customWidth="1"/>
    <col min="7188" max="7194" width="11.42578125" style="1"/>
    <col min="7195" max="7195" width="35.5703125" style="1" customWidth="1"/>
    <col min="7196" max="7418" width="11.42578125" style="1"/>
    <col min="7419" max="7419" width="34.42578125" style="1" customWidth="1"/>
    <col min="7420" max="7420" width="12.7109375" style="1" customWidth="1"/>
    <col min="7421" max="7421" width="10.85546875" style="1" customWidth="1"/>
    <col min="7422" max="7422" width="10.42578125" style="1" customWidth="1"/>
    <col min="7423" max="7423" width="12.140625" style="1" customWidth="1"/>
    <col min="7424" max="7424" width="10" style="1" customWidth="1"/>
    <col min="7425" max="7425" width="9.28515625" style="1" customWidth="1"/>
    <col min="7426" max="7426" width="12.28515625" style="1" bestFit="1" customWidth="1"/>
    <col min="7427" max="7427" width="28.7109375" style="1" customWidth="1"/>
    <col min="7428" max="7429" width="11.5703125" style="1" bestFit="1" customWidth="1"/>
    <col min="7430" max="7434" width="11.42578125" style="1"/>
    <col min="7435" max="7435" width="23.5703125" style="1" customWidth="1"/>
    <col min="7436" max="7442" width="11.42578125" style="1"/>
    <col min="7443" max="7443" width="27" style="1" customWidth="1"/>
    <col min="7444" max="7450" width="11.42578125" style="1"/>
    <col min="7451" max="7451" width="35.5703125" style="1" customWidth="1"/>
    <col min="7452" max="7674" width="11.42578125" style="1"/>
    <col min="7675" max="7675" width="34.42578125" style="1" customWidth="1"/>
    <col min="7676" max="7676" width="12.7109375" style="1" customWidth="1"/>
    <col min="7677" max="7677" width="10.85546875" style="1" customWidth="1"/>
    <col min="7678" max="7678" width="10.42578125" style="1" customWidth="1"/>
    <col min="7679" max="7679" width="12.140625" style="1" customWidth="1"/>
    <col min="7680" max="7680" width="10" style="1" customWidth="1"/>
    <col min="7681" max="7681" width="9.28515625" style="1" customWidth="1"/>
    <col min="7682" max="7682" width="12.28515625" style="1" bestFit="1" customWidth="1"/>
    <col min="7683" max="7683" width="28.7109375" style="1" customWidth="1"/>
    <col min="7684" max="7685" width="11.5703125" style="1" bestFit="1" customWidth="1"/>
    <col min="7686" max="7690" width="11.42578125" style="1"/>
    <col min="7691" max="7691" width="23.5703125" style="1" customWidth="1"/>
    <col min="7692" max="7698" width="11.42578125" style="1"/>
    <col min="7699" max="7699" width="27" style="1" customWidth="1"/>
    <col min="7700" max="7706" width="11.42578125" style="1"/>
    <col min="7707" max="7707" width="35.5703125" style="1" customWidth="1"/>
    <col min="7708" max="7930" width="11.42578125" style="1"/>
    <col min="7931" max="7931" width="34.42578125" style="1" customWidth="1"/>
    <col min="7932" max="7932" width="12.7109375" style="1" customWidth="1"/>
    <col min="7933" max="7933" width="10.85546875" style="1" customWidth="1"/>
    <col min="7934" max="7934" width="10.42578125" style="1" customWidth="1"/>
    <col min="7935" max="7935" width="12.140625" style="1" customWidth="1"/>
    <col min="7936" max="7936" width="10" style="1" customWidth="1"/>
    <col min="7937" max="7937" width="9.28515625" style="1" customWidth="1"/>
    <col min="7938" max="7938" width="12.28515625" style="1" bestFit="1" customWidth="1"/>
    <col min="7939" max="7939" width="28.7109375" style="1" customWidth="1"/>
    <col min="7940" max="7941" width="11.5703125" style="1" bestFit="1" customWidth="1"/>
    <col min="7942" max="7946" width="11.42578125" style="1"/>
    <col min="7947" max="7947" width="23.5703125" style="1" customWidth="1"/>
    <col min="7948" max="7954" width="11.42578125" style="1"/>
    <col min="7955" max="7955" width="27" style="1" customWidth="1"/>
    <col min="7956" max="7962" width="11.42578125" style="1"/>
    <col min="7963" max="7963" width="35.5703125" style="1" customWidth="1"/>
    <col min="7964" max="8186" width="11.42578125" style="1"/>
    <col min="8187" max="8187" width="34.42578125" style="1" customWidth="1"/>
    <col min="8188" max="8188" width="12.7109375" style="1" customWidth="1"/>
    <col min="8189" max="8189" width="10.85546875" style="1" customWidth="1"/>
    <col min="8190" max="8190" width="10.42578125" style="1" customWidth="1"/>
    <col min="8191" max="8191" width="12.140625" style="1" customWidth="1"/>
    <col min="8192" max="8192" width="10" style="1" customWidth="1"/>
    <col min="8193" max="8193" width="9.28515625" style="1" customWidth="1"/>
    <col min="8194" max="8194" width="12.28515625" style="1" bestFit="1" customWidth="1"/>
    <col min="8195" max="8195" width="28.7109375" style="1" customWidth="1"/>
    <col min="8196" max="8197" width="11.5703125" style="1" bestFit="1" customWidth="1"/>
    <col min="8198" max="8202" width="11.42578125" style="1"/>
    <col min="8203" max="8203" width="23.5703125" style="1" customWidth="1"/>
    <col min="8204" max="8210" width="11.42578125" style="1"/>
    <col min="8211" max="8211" width="27" style="1" customWidth="1"/>
    <col min="8212" max="8218" width="11.42578125" style="1"/>
    <col min="8219" max="8219" width="35.5703125" style="1" customWidth="1"/>
    <col min="8220" max="8442" width="11.42578125" style="1"/>
    <col min="8443" max="8443" width="34.42578125" style="1" customWidth="1"/>
    <col min="8444" max="8444" width="12.7109375" style="1" customWidth="1"/>
    <col min="8445" max="8445" width="10.85546875" style="1" customWidth="1"/>
    <col min="8446" max="8446" width="10.42578125" style="1" customWidth="1"/>
    <col min="8447" max="8447" width="12.140625" style="1" customWidth="1"/>
    <col min="8448" max="8448" width="10" style="1" customWidth="1"/>
    <col min="8449" max="8449" width="9.28515625" style="1" customWidth="1"/>
    <col min="8450" max="8450" width="12.28515625" style="1" bestFit="1" customWidth="1"/>
    <col min="8451" max="8451" width="28.7109375" style="1" customWidth="1"/>
    <col min="8452" max="8453" width="11.5703125" style="1" bestFit="1" customWidth="1"/>
    <col min="8454" max="8458" width="11.42578125" style="1"/>
    <col min="8459" max="8459" width="23.5703125" style="1" customWidth="1"/>
    <col min="8460" max="8466" width="11.42578125" style="1"/>
    <col min="8467" max="8467" width="27" style="1" customWidth="1"/>
    <col min="8468" max="8474" width="11.42578125" style="1"/>
    <col min="8475" max="8475" width="35.5703125" style="1" customWidth="1"/>
    <col min="8476" max="8698" width="11.42578125" style="1"/>
    <col min="8699" max="8699" width="34.42578125" style="1" customWidth="1"/>
    <col min="8700" max="8700" width="12.7109375" style="1" customWidth="1"/>
    <col min="8701" max="8701" width="10.85546875" style="1" customWidth="1"/>
    <col min="8702" max="8702" width="10.42578125" style="1" customWidth="1"/>
    <col min="8703" max="8703" width="12.140625" style="1" customWidth="1"/>
    <col min="8704" max="8704" width="10" style="1" customWidth="1"/>
    <col min="8705" max="8705" width="9.28515625" style="1" customWidth="1"/>
    <col min="8706" max="8706" width="12.28515625" style="1" bestFit="1" customWidth="1"/>
    <col min="8707" max="8707" width="28.7109375" style="1" customWidth="1"/>
    <col min="8708" max="8709" width="11.5703125" style="1" bestFit="1" customWidth="1"/>
    <col min="8710" max="8714" width="11.42578125" style="1"/>
    <col min="8715" max="8715" width="23.5703125" style="1" customWidth="1"/>
    <col min="8716" max="8722" width="11.42578125" style="1"/>
    <col min="8723" max="8723" width="27" style="1" customWidth="1"/>
    <col min="8724" max="8730" width="11.42578125" style="1"/>
    <col min="8731" max="8731" width="35.5703125" style="1" customWidth="1"/>
    <col min="8732" max="8954" width="11.42578125" style="1"/>
    <col min="8955" max="8955" width="34.42578125" style="1" customWidth="1"/>
    <col min="8956" max="8956" width="12.7109375" style="1" customWidth="1"/>
    <col min="8957" max="8957" width="10.85546875" style="1" customWidth="1"/>
    <col min="8958" max="8958" width="10.42578125" style="1" customWidth="1"/>
    <col min="8959" max="8959" width="12.140625" style="1" customWidth="1"/>
    <col min="8960" max="8960" width="10" style="1" customWidth="1"/>
    <col min="8961" max="8961" width="9.28515625" style="1" customWidth="1"/>
    <col min="8962" max="8962" width="12.28515625" style="1" bestFit="1" customWidth="1"/>
    <col min="8963" max="8963" width="28.7109375" style="1" customWidth="1"/>
    <col min="8964" max="8965" width="11.5703125" style="1" bestFit="1" customWidth="1"/>
    <col min="8966" max="8970" width="11.42578125" style="1"/>
    <col min="8971" max="8971" width="23.5703125" style="1" customWidth="1"/>
    <col min="8972" max="8978" width="11.42578125" style="1"/>
    <col min="8979" max="8979" width="27" style="1" customWidth="1"/>
    <col min="8980" max="8986" width="11.42578125" style="1"/>
    <col min="8987" max="8987" width="35.5703125" style="1" customWidth="1"/>
    <col min="8988" max="9210" width="11.42578125" style="1"/>
    <col min="9211" max="9211" width="34.42578125" style="1" customWidth="1"/>
    <col min="9212" max="9212" width="12.7109375" style="1" customWidth="1"/>
    <col min="9213" max="9213" width="10.85546875" style="1" customWidth="1"/>
    <col min="9214" max="9214" width="10.42578125" style="1" customWidth="1"/>
    <col min="9215" max="9215" width="12.140625" style="1" customWidth="1"/>
    <col min="9216" max="9216" width="10" style="1" customWidth="1"/>
    <col min="9217" max="9217" width="9.28515625" style="1" customWidth="1"/>
    <col min="9218" max="9218" width="12.28515625" style="1" bestFit="1" customWidth="1"/>
    <col min="9219" max="9219" width="28.7109375" style="1" customWidth="1"/>
    <col min="9220" max="9221" width="11.5703125" style="1" bestFit="1" customWidth="1"/>
    <col min="9222" max="9226" width="11.42578125" style="1"/>
    <col min="9227" max="9227" width="23.5703125" style="1" customWidth="1"/>
    <col min="9228" max="9234" width="11.42578125" style="1"/>
    <col min="9235" max="9235" width="27" style="1" customWidth="1"/>
    <col min="9236" max="9242" width="11.42578125" style="1"/>
    <col min="9243" max="9243" width="35.5703125" style="1" customWidth="1"/>
    <col min="9244" max="9466" width="11.42578125" style="1"/>
    <col min="9467" max="9467" width="34.42578125" style="1" customWidth="1"/>
    <col min="9468" max="9468" width="12.7109375" style="1" customWidth="1"/>
    <col min="9469" max="9469" width="10.85546875" style="1" customWidth="1"/>
    <col min="9470" max="9470" width="10.42578125" style="1" customWidth="1"/>
    <col min="9471" max="9471" width="12.140625" style="1" customWidth="1"/>
    <col min="9472" max="9472" width="10" style="1" customWidth="1"/>
    <col min="9473" max="9473" width="9.28515625" style="1" customWidth="1"/>
    <col min="9474" max="9474" width="12.28515625" style="1" bestFit="1" customWidth="1"/>
    <col min="9475" max="9475" width="28.7109375" style="1" customWidth="1"/>
    <col min="9476" max="9477" width="11.5703125" style="1" bestFit="1" customWidth="1"/>
    <col min="9478" max="9482" width="11.42578125" style="1"/>
    <col min="9483" max="9483" width="23.5703125" style="1" customWidth="1"/>
    <col min="9484" max="9490" width="11.42578125" style="1"/>
    <col min="9491" max="9491" width="27" style="1" customWidth="1"/>
    <col min="9492" max="9498" width="11.42578125" style="1"/>
    <col min="9499" max="9499" width="35.5703125" style="1" customWidth="1"/>
    <col min="9500" max="9722" width="11.42578125" style="1"/>
    <col min="9723" max="9723" width="34.42578125" style="1" customWidth="1"/>
    <col min="9724" max="9724" width="12.7109375" style="1" customWidth="1"/>
    <col min="9725" max="9725" width="10.85546875" style="1" customWidth="1"/>
    <col min="9726" max="9726" width="10.42578125" style="1" customWidth="1"/>
    <col min="9727" max="9727" width="12.140625" style="1" customWidth="1"/>
    <col min="9728" max="9728" width="10" style="1" customWidth="1"/>
    <col min="9729" max="9729" width="9.28515625" style="1" customWidth="1"/>
    <col min="9730" max="9730" width="12.28515625" style="1" bestFit="1" customWidth="1"/>
    <col min="9731" max="9731" width="28.7109375" style="1" customWidth="1"/>
    <col min="9732" max="9733" width="11.5703125" style="1" bestFit="1" customWidth="1"/>
    <col min="9734" max="9738" width="11.42578125" style="1"/>
    <col min="9739" max="9739" width="23.5703125" style="1" customWidth="1"/>
    <col min="9740" max="9746" width="11.42578125" style="1"/>
    <col min="9747" max="9747" width="27" style="1" customWidth="1"/>
    <col min="9748" max="9754" width="11.42578125" style="1"/>
    <col min="9755" max="9755" width="35.5703125" style="1" customWidth="1"/>
    <col min="9756" max="9978" width="11.42578125" style="1"/>
    <col min="9979" max="9979" width="34.42578125" style="1" customWidth="1"/>
    <col min="9980" max="9980" width="12.7109375" style="1" customWidth="1"/>
    <col min="9981" max="9981" width="10.85546875" style="1" customWidth="1"/>
    <col min="9982" max="9982" width="10.42578125" style="1" customWidth="1"/>
    <col min="9983" max="9983" width="12.140625" style="1" customWidth="1"/>
    <col min="9984" max="9984" width="10" style="1" customWidth="1"/>
    <col min="9985" max="9985" width="9.28515625" style="1" customWidth="1"/>
    <col min="9986" max="9986" width="12.28515625" style="1" bestFit="1" customWidth="1"/>
    <col min="9987" max="9987" width="28.7109375" style="1" customWidth="1"/>
    <col min="9988" max="9989" width="11.5703125" style="1" bestFit="1" customWidth="1"/>
    <col min="9990" max="9994" width="11.42578125" style="1"/>
    <col min="9995" max="9995" width="23.5703125" style="1" customWidth="1"/>
    <col min="9996" max="10002" width="11.42578125" style="1"/>
    <col min="10003" max="10003" width="27" style="1" customWidth="1"/>
    <col min="10004" max="10010" width="11.42578125" style="1"/>
    <col min="10011" max="10011" width="35.5703125" style="1" customWidth="1"/>
    <col min="10012" max="10234" width="11.42578125" style="1"/>
    <col min="10235" max="10235" width="34.42578125" style="1" customWidth="1"/>
    <col min="10236" max="10236" width="12.7109375" style="1" customWidth="1"/>
    <col min="10237" max="10237" width="10.85546875" style="1" customWidth="1"/>
    <col min="10238" max="10238" width="10.42578125" style="1" customWidth="1"/>
    <col min="10239" max="10239" width="12.140625" style="1" customWidth="1"/>
    <col min="10240" max="10240" width="10" style="1" customWidth="1"/>
    <col min="10241" max="10241" width="9.28515625" style="1" customWidth="1"/>
    <col min="10242" max="10242" width="12.28515625" style="1" bestFit="1" customWidth="1"/>
    <col min="10243" max="10243" width="28.7109375" style="1" customWidth="1"/>
    <col min="10244" max="10245" width="11.5703125" style="1" bestFit="1" customWidth="1"/>
    <col min="10246" max="10250" width="11.42578125" style="1"/>
    <col min="10251" max="10251" width="23.5703125" style="1" customWidth="1"/>
    <col min="10252" max="10258" width="11.42578125" style="1"/>
    <col min="10259" max="10259" width="27" style="1" customWidth="1"/>
    <col min="10260" max="10266" width="11.42578125" style="1"/>
    <col min="10267" max="10267" width="35.5703125" style="1" customWidth="1"/>
    <col min="10268" max="10490" width="11.42578125" style="1"/>
    <col min="10491" max="10491" width="34.42578125" style="1" customWidth="1"/>
    <col min="10492" max="10492" width="12.7109375" style="1" customWidth="1"/>
    <col min="10493" max="10493" width="10.85546875" style="1" customWidth="1"/>
    <col min="10494" max="10494" width="10.42578125" style="1" customWidth="1"/>
    <col min="10495" max="10495" width="12.140625" style="1" customWidth="1"/>
    <col min="10496" max="10496" width="10" style="1" customWidth="1"/>
    <col min="10497" max="10497" width="9.28515625" style="1" customWidth="1"/>
    <col min="10498" max="10498" width="12.28515625" style="1" bestFit="1" customWidth="1"/>
    <col min="10499" max="10499" width="28.7109375" style="1" customWidth="1"/>
    <col min="10500" max="10501" width="11.5703125" style="1" bestFit="1" customWidth="1"/>
    <col min="10502" max="10506" width="11.42578125" style="1"/>
    <col min="10507" max="10507" width="23.5703125" style="1" customWidth="1"/>
    <col min="10508" max="10514" width="11.42578125" style="1"/>
    <col min="10515" max="10515" width="27" style="1" customWidth="1"/>
    <col min="10516" max="10522" width="11.42578125" style="1"/>
    <col min="10523" max="10523" width="35.5703125" style="1" customWidth="1"/>
    <col min="10524" max="10746" width="11.42578125" style="1"/>
    <col min="10747" max="10747" width="34.42578125" style="1" customWidth="1"/>
    <col min="10748" max="10748" width="12.7109375" style="1" customWidth="1"/>
    <col min="10749" max="10749" width="10.85546875" style="1" customWidth="1"/>
    <col min="10750" max="10750" width="10.42578125" style="1" customWidth="1"/>
    <col min="10751" max="10751" width="12.140625" style="1" customWidth="1"/>
    <col min="10752" max="10752" width="10" style="1" customWidth="1"/>
    <col min="10753" max="10753" width="9.28515625" style="1" customWidth="1"/>
    <col min="10754" max="10754" width="12.28515625" style="1" bestFit="1" customWidth="1"/>
    <col min="10755" max="10755" width="28.7109375" style="1" customWidth="1"/>
    <col min="10756" max="10757" width="11.5703125" style="1" bestFit="1" customWidth="1"/>
    <col min="10758" max="10762" width="11.42578125" style="1"/>
    <col min="10763" max="10763" width="23.5703125" style="1" customWidth="1"/>
    <col min="10764" max="10770" width="11.42578125" style="1"/>
    <col min="10771" max="10771" width="27" style="1" customWidth="1"/>
    <col min="10772" max="10778" width="11.42578125" style="1"/>
    <col min="10779" max="10779" width="35.5703125" style="1" customWidth="1"/>
    <col min="10780" max="11002" width="11.42578125" style="1"/>
    <col min="11003" max="11003" width="34.42578125" style="1" customWidth="1"/>
    <col min="11004" max="11004" width="12.7109375" style="1" customWidth="1"/>
    <col min="11005" max="11005" width="10.85546875" style="1" customWidth="1"/>
    <col min="11006" max="11006" width="10.42578125" style="1" customWidth="1"/>
    <col min="11007" max="11007" width="12.140625" style="1" customWidth="1"/>
    <col min="11008" max="11008" width="10" style="1" customWidth="1"/>
    <col min="11009" max="11009" width="9.28515625" style="1" customWidth="1"/>
    <col min="11010" max="11010" width="12.28515625" style="1" bestFit="1" customWidth="1"/>
    <col min="11011" max="11011" width="28.7109375" style="1" customWidth="1"/>
    <col min="11012" max="11013" width="11.5703125" style="1" bestFit="1" customWidth="1"/>
    <col min="11014" max="11018" width="11.42578125" style="1"/>
    <col min="11019" max="11019" width="23.5703125" style="1" customWidth="1"/>
    <col min="11020" max="11026" width="11.42578125" style="1"/>
    <col min="11027" max="11027" width="27" style="1" customWidth="1"/>
    <col min="11028" max="11034" width="11.42578125" style="1"/>
    <col min="11035" max="11035" width="35.5703125" style="1" customWidth="1"/>
    <col min="11036" max="11258" width="11.42578125" style="1"/>
    <col min="11259" max="11259" width="34.42578125" style="1" customWidth="1"/>
    <col min="11260" max="11260" width="12.7109375" style="1" customWidth="1"/>
    <col min="11261" max="11261" width="10.85546875" style="1" customWidth="1"/>
    <col min="11262" max="11262" width="10.42578125" style="1" customWidth="1"/>
    <col min="11263" max="11263" width="12.140625" style="1" customWidth="1"/>
    <col min="11264" max="11264" width="10" style="1" customWidth="1"/>
    <col min="11265" max="11265" width="9.28515625" style="1" customWidth="1"/>
    <col min="11266" max="11266" width="12.28515625" style="1" bestFit="1" customWidth="1"/>
    <col min="11267" max="11267" width="28.7109375" style="1" customWidth="1"/>
    <col min="11268" max="11269" width="11.5703125" style="1" bestFit="1" customWidth="1"/>
    <col min="11270" max="11274" width="11.42578125" style="1"/>
    <col min="11275" max="11275" width="23.5703125" style="1" customWidth="1"/>
    <col min="11276" max="11282" width="11.42578125" style="1"/>
    <col min="11283" max="11283" width="27" style="1" customWidth="1"/>
    <col min="11284" max="11290" width="11.42578125" style="1"/>
    <col min="11291" max="11291" width="35.5703125" style="1" customWidth="1"/>
    <col min="11292" max="11514" width="11.42578125" style="1"/>
    <col min="11515" max="11515" width="34.42578125" style="1" customWidth="1"/>
    <col min="11516" max="11516" width="12.7109375" style="1" customWidth="1"/>
    <col min="11517" max="11517" width="10.85546875" style="1" customWidth="1"/>
    <col min="11518" max="11518" width="10.42578125" style="1" customWidth="1"/>
    <col min="11519" max="11519" width="12.140625" style="1" customWidth="1"/>
    <col min="11520" max="11520" width="10" style="1" customWidth="1"/>
    <col min="11521" max="11521" width="9.28515625" style="1" customWidth="1"/>
    <col min="11522" max="11522" width="12.28515625" style="1" bestFit="1" customWidth="1"/>
    <col min="11523" max="11523" width="28.7109375" style="1" customWidth="1"/>
    <col min="11524" max="11525" width="11.5703125" style="1" bestFit="1" customWidth="1"/>
    <col min="11526" max="11530" width="11.42578125" style="1"/>
    <col min="11531" max="11531" width="23.5703125" style="1" customWidth="1"/>
    <col min="11532" max="11538" width="11.42578125" style="1"/>
    <col min="11539" max="11539" width="27" style="1" customWidth="1"/>
    <col min="11540" max="11546" width="11.42578125" style="1"/>
    <col min="11547" max="11547" width="35.5703125" style="1" customWidth="1"/>
    <col min="11548" max="11770" width="11.42578125" style="1"/>
    <col min="11771" max="11771" width="34.42578125" style="1" customWidth="1"/>
    <col min="11772" max="11772" width="12.7109375" style="1" customWidth="1"/>
    <col min="11773" max="11773" width="10.85546875" style="1" customWidth="1"/>
    <col min="11774" max="11774" width="10.42578125" style="1" customWidth="1"/>
    <col min="11775" max="11775" width="12.140625" style="1" customWidth="1"/>
    <col min="11776" max="11776" width="10" style="1" customWidth="1"/>
    <col min="11777" max="11777" width="9.28515625" style="1" customWidth="1"/>
    <col min="11778" max="11778" width="12.28515625" style="1" bestFit="1" customWidth="1"/>
    <col min="11779" max="11779" width="28.7109375" style="1" customWidth="1"/>
    <col min="11780" max="11781" width="11.5703125" style="1" bestFit="1" customWidth="1"/>
    <col min="11782" max="11786" width="11.42578125" style="1"/>
    <col min="11787" max="11787" width="23.5703125" style="1" customWidth="1"/>
    <col min="11788" max="11794" width="11.42578125" style="1"/>
    <col min="11795" max="11795" width="27" style="1" customWidth="1"/>
    <col min="11796" max="11802" width="11.42578125" style="1"/>
    <col min="11803" max="11803" width="35.5703125" style="1" customWidth="1"/>
    <col min="11804" max="12026" width="11.42578125" style="1"/>
    <col min="12027" max="12027" width="34.42578125" style="1" customWidth="1"/>
    <col min="12028" max="12028" width="12.7109375" style="1" customWidth="1"/>
    <col min="12029" max="12029" width="10.85546875" style="1" customWidth="1"/>
    <col min="12030" max="12030" width="10.42578125" style="1" customWidth="1"/>
    <col min="12031" max="12031" width="12.140625" style="1" customWidth="1"/>
    <col min="12032" max="12032" width="10" style="1" customWidth="1"/>
    <col min="12033" max="12033" width="9.28515625" style="1" customWidth="1"/>
    <col min="12034" max="12034" width="12.28515625" style="1" bestFit="1" customWidth="1"/>
    <col min="12035" max="12035" width="28.7109375" style="1" customWidth="1"/>
    <col min="12036" max="12037" width="11.5703125" style="1" bestFit="1" customWidth="1"/>
    <col min="12038" max="12042" width="11.42578125" style="1"/>
    <col min="12043" max="12043" width="23.5703125" style="1" customWidth="1"/>
    <col min="12044" max="12050" width="11.42578125" style="1"/>
    <col min="12051" max="12051" width="27" style="1" customWidth="1"/>
    <col min="12052" max="12058" width="11.42578125" style="1"/>
    <col min="12059" max="12059" width="35.5703125" style="1" customWidth="1"/>
    <col min="12060" max="12282" width="11.42578125" style="1"/>
    <col min="12283" max="12283" width="34.42578125" style="1" customWidth="1"/>
    <col min="12284" max="12284" width="12.7109375" style="1" customWidth="1"/>
    <col min="12285" max="12285" width="10.85546875" style="1" customWidth="1"/>
    <col min="12286" max="12286" width="10.42578125" style="1" customWidth="1"/>
    <col min="12287" max="12287" width="12.140625" style="1" customWidth="1"/>
    <col min="12288" max="12288" width="10" style="1" customWidth="1"/>
    <col min="12289" max="12289" width="9.28515625" style="1" customWidth="1"/>
    <col min="12290" max="12290" width="12.28515625" style="1" bestFit="1" customWidth="1"/>
    <col min="12291" max="12291" width="28.7109375" style="1" customWidth="1"/>
    <col min="12292" max="12293" width="11.5703125" style="1" bestFit="1" customWidth="1"/>
    <col min="12294" max="12298" width="11.42578125" style="1"/>
    <col min="12299" max="12299" width="23.5703125" style="1" customWidth="1"/>
    <col min="12300" max="12306" width="11.42578125" style="1"/>
    <col min="12307" max="12307" width="27" style="1" customWidth="1"/>
    <col min="12308" max="12314" width="11.42578125" style="1"/>
    <col min="12315" max="12315" width="35.5703125" style="1" customWidth="1"/>
    <col min="12316" max="12538" width="11.42578125" style="1"/>
    <col min="12539" max="12539" width="34.42578125" style="1" customWidth="1"/>
    <col min="12540" max="12540" width="12.7109375" style="1" customWidth="1"/>
    <col min="12541" max="12541" width="10.85546875" style="1" customWidth="1"/>
    <col min="12542" max="12542" width="10.42578125" style="1" customWidth="1"/>
    <col min="12543" max="12543" width="12.140625" style="1" customWidth="1"/>
    <col min="12544" max="12544" width="10" style="1" customWidth="1"/>
    <col min="12545" max="12545" width="9.28515625" style="1" customWidth="1"/>
    <col min="12546" max="12546" width="12.28515625" style="1" bestFit="1" customWidth="1"/>
    <col min="12547" max="12547" width="28.7109375" style="1" customWidth="1"/>
    <col min="12548" max="12549" width="11.5703125" style="1" bestFit="1" customWidth="1"/>
    <col min="12550" max="12554" width="11.42578125" style="1"/>
    <col min="12555" max="12555" width="23.5703125" style="1" customWidth="1"/>
    <col min="12556" max="12562" width="11.42578125" style="1"/>
    <col min="12563" max="12563" width="27" style="1" customWidth="1"/>
    <col min="12564" max="12570" width="11.42578125" style="1"/>
    <col min="12571" max="12571" width="35.5703125" style="1" customWidth="1"/>
    <col min="12572" max="12794" width="11.42578125" style="1"/>
    <col min="12795" max="12795" width="34.42578125" style="1" customWidth="1"/>
    <col min="12796" max="12796" width="12.7109375" style="1" customWidth="1"/>
    <col min="12797" max="12797" width="10.85546875" style="1" customWidth="1"/>
    <col min="12798" max="12798" width="10.42578125" style="1" customWidth="1"/>
    <col min="12799" max="12799" width="12.140625" style="1" customWidth="1"/>
    <col min="12800" max="12800" width="10" style="1" customWidth="1"/>
    <col min="12801" max="12801" width="9.28515625" style="1" customWidth="1"/>
    <col min="12802" max="12802" width="12.28515625" style="1" bestFit="1" customWidth="1"/>
    <col min="12803" max="12803" width="28.7109375" style="1" customWidth="1"/>
    <col min="12804" max="12805" width="11.5703125" style="1" bestFit="1" customWidth="1"/>
    <col min="12806" max="12810" width="11.42578125" style="1"/>
    <col min="12811" max="12811" width="23.5703125" style="1" customWidth="1"/>
    <col min="12812" max="12818" width="11.42578125" style="1"/>
    <col min="12819" max="12819" width="27" style="1" customWidth="1"/>
    <col min="12820" max="12826" width="11.42578125" style="1"/>
    <col min="12827" max="12827" width="35.5703125" style="1" customWidth="1"/>
    <col min="12828" max="13050" width="11.42578125" style="1"/>
    <col min="13051" max="13051" width="34.42578125" style="1" customWidth="1"/>
    <col min="13052" max="13052" width="12.7109375" style="1" customWidth="1"/>
    <col min="13053" max="13053" width="10.85546875" style="1" customWidth="1"/>
    <col min="13054" max="13054" width="10.42578125" style="1" customWidth="1"/>
    <col min="13055" max="13055" width="12.140625" style="1" customWidth="1"/>
    <col min="13056" max="13056" width="10" style="1" customWidth="1"/>
    <col min="13057" max="13057" width="9.28515625" style="1" customWidth="1"/>
    <col min="13058" max="13058" width="12.28515625" style="1" bestFit="1" customWidth="1"/>
    <col min="13059" max="13059" width="28.7109375" style="1" customWidth="1"/>
    <col min="13060" max="13061" width="11.5703125" style="1" bestFit="1" customWidth="1"/>
    <col min="13062" max="13066" width="11.42578125" style="1"/>
    <col min="13067" max="13067" width="23.5703125" style="1" customWidth="1"/>
    <col min="13068" max="13074" width="11.42578125" style="1"/>
    <col min="13075" max="13075" width="27" style="1" customWidth="1"/>
    <col min="13076" max="13082" width="11.42578125" style="1"/>
    <col min="13083" max="13083" width="35.5703125" style="1" customWidth="1"/>
    <col min="13084" max="13306" width="11.42578125" style="1"/>
    <col min="13307" max="13307" width="34.42578125" style="1" customWidth="1"/>
    <col min="13308" max="13308" width="12.7109375" style="1" customWidth="1"/>
    <col min="13309" max="13309" width="10.85546875" style="1" customWidth="1"/>
    <col min="13310" max="13310" width="10.42578125" style="1" customWidth="1"/>
    <col min="13311" max="13311" width="12.140625" style="1" customWidth="1"/>
    <col min="13312" max="13312" width="10" style="1" customWidth="1"/>
    <col min="13313" max="13313" width="9.28515625" style="1" customWidth="1"/>
    <col min="13314" max="13314" width="12.28515625" style="1" bestFit="1" customWidth="1"/>
    <col min="13315" max="13315" width="28.7109375" style="1" customWidth="1"/>
    <col min="13316" max="13317" width="11.5703125" style="1" bestFit="1" customWidth="1"/>
    <col min="13318" max="13322" width="11.42578125" style="1"/>
    <col min="13323" max="13323" width="23.5703125" style="1" customWidth="1"/>
    <col min="13324" max="13330" width="11.42578125" style="1"/>
    <col min="13331" max="13331" width="27" style="1" customWidth="1"/>
    <col min="13332" max="13338" width="11.42578125" style="1"/>
    <col min="13339" max="13339" width="35.5703125" style="1" customWidth="1"/>
    <col min="13340" max="13562" width="11.42578125" style="1"/>
    <col min="13563" max="13563" width="34.42578125" style="1" customWidth="1"/>
    <col min="13564" max="13564" width="12.7109375" style="1" customWidth="1"/>
    <col min="13565" max="13565" width="10.85546875" style="1" customWidth="1"/>
    <col min="13566" max="13566" width="10.42578125" style="1" customWidth="1"/>
    <col min="13567" max="13567" width="12.140625" style="1" customWidth="1"/>
    <col min="13568" max="13568" width="10" style="1" customWidth="1"/>
    <col min="13569" max="13569" width="9.28515625" style="1" customWidth="1"/>
    <col min="13570" max="13570" width="12.28515625" style="1" bestFit="1" customWidth="1"/>
    <col min="13571" max="13571" width="28.7109375" style="1" customWidth="1"/>
    <col min="13572" max="13573" width="11.5703125" style="1" bestFit="1" customWidth="1"/>
    <col min="13574" max="13578" width="11.42578125" style="1"/>
    <col min="13579" max="13579" width="23.5703125" style="1" customWidth="1"/>
    <col min="13580" max="13586" width="11.42578125" style="1"/>
    <col min="13587" max="13587" width="27" style="1" customWidth="1"/>
    <col min="13588" max="13594" width="11.42578125" style="1"/>
    <col min="13595" max="13595" width="35.5703125" style="1" customWidth="1"/>
    <col min="13596" max="13818" width="11.42578125" style="1"/>
    <col min="13819" max="13819" width="34.42578125" style="1" customWidth="1"/>
    <col min="13820" max="13820" width="12.7109375" style="1" customWidth="1"/>
    <col min="13821" max="13821" width="10.85546875" style="1" customWidth="1"/>
    <col min="13822" max="13822" width="10.42578125" style="1" customWidth="1"/>
    <col min="13823" max="13823" width="12.140625" style="1" customWidth="1"/>
    <col min="13824" max="13824" width="10" style="1" customWidth="1"/>
    <col min="13825" max="13825" width="9.28515625" style="1" customWidth="1"/>
    <col min="13826" max="13826" width="12.28515625" style="1" bestFit="1" customWidth="1"/>
    <col min="13827" max="13827" width="28.7109375" style="1" customWidth="1"/>
    <col min="13828" max="13829" width="11.5703125" style="1" bestFit="1" customWidth="1"/>
    <col min="13830" max="13834" width="11.42578125" style="1"/>
    <col min="13835" max="13835" width="23.5703125" style="1" customWidth="1"/>
    <col min="13836" max="13842" width="11.42578125" style="1"/>
    <col min="13843" max="13843" width="27" style="1" customWidth="1"/>
    <col min="13844" max="13850" width="11.42578125" style="1"/>
    <col min="13851" max="13851" width="35.5703125" style="1" customWidth="1"/>
    <col min="13852" max="14074" width="11.42578125" style="1"/>
    <col min="14075" max="14075" width="34.42578125" style="1" customWidth="1"/>
    <col min="14076" max="14076" width="12.7109375" style="1" customWidth="1"/>
    <col min="14077" max="14077" width="10.85546875" style="1" customWidth="1"/>
    <col min="14078" max="14078" width="10.42578125" style="1" customWidth="1"/>
    <col min="14079" max="14079" width="12.140625" style="1" customWidth="1"/>
    <col min="14080" max="14080" width="10" style="1" customWidth="1"/>
    <col min="14081" max="14081" width="9.28515625" style="1" customWidth="1"/>
    <col min="14082" max="14082" width="12.28515625" style="1" bestFit="1" customWidth="1"/>
    <col min="14083" max="14083" width="28.7109375" style="1" customWidth="1"/>
    <col min="14084" max="14085" width="11.5703125" style="1" bestFit="1" customWidth="1"/>
    <col min="14086" max="14090" width="11.42578125" style="1"/>
    <col min="14091" max="14091" width="23.5703125" style="1" customWidth="1"/>
    <col min="14092" max="14098" width="11.42578125" style="1"/>
    <col min="14099" max="14099" width="27" style="1" customWidth="1"/>
    <col min="14100" max="14106" width="11.42578125" style="1"/>
    <col min="14107" max="14107" width="35.5703125" style="1" customWidth="1"/>
    <col min="14108" max="14330" width="11.42578125" style="1"/>
    <col min="14331" max="14331" width="34.42578125" style="1" customWidth="1"/>
    <col min="14332" max="14332" width="12.7109375" style="1" customWidth="1"/>
    <col min="14333" max="14333" width="10.85546875" style="1" customWidth="1"/>
    <col min="14334" max="14334" width="10.42578125" style="1" customWidth="1"/>
    <col min="14335" max="14335" width="12.140625" style="1" customWidth="1"/>
    <col min="14336" max="14336" width="10" style="1" customWidth="1"/>
    <col min="14337" max="14337" width="9.28515625" style="1" customWidth="1"/>
    <col min="14338" max="14338" width="12.28515625" style="1" bestFit="1" customWidth="1"/>
    <col min="14339" max="14339" width="28.7109375" style="1" customWidth="1"/>
    <col min="14340" max="14341" width="11.5703125" style="1" bestFit="1" customWidth="1"/>
    <col min="14342" max="14346" width="11.42578125" style="1"/>
    <col min="14347" max="14347" width="23.5703125" style="1" customWidth="1"/>
    <col min="14348" max="14354" width="11.42578125" style="1"/>
    <col min="14355" max="14355" width="27" style="1" customWidth="1"/>
    <col min="14356" max="14362" width="11.42578125" style="1"/>
    <col min="14363" max="14363" width="35.5703125" style="1" customWidth="1"/>
    <col min="14364" max="14586" width="11.42578125" style="1"/>
    <col min="14587" max="14587" width="34.42578125" style="1" customWidth="1"/>
    <col min="14588" max="14588" width="12.7109375" style="1" customWidth="1"/>
    <col min="14589" max="14589" width="10.85546875" style="1" customWidth="1"/>
    <col min="14590" max="14590" width="10.42578125" style="1" customWidth="1"/>
    <col min="14591" max="14591" width="12.140625" style="1" customWidth="1"/>
    <col min="14592" max="14592" width="10" style="1" customWidth="1"/>
    <col min="14593" max="14593" width="9.28515625" style="1" customWidth="1"/>
    <col min="14594" max="14594" width="12.28515625" style="1" bestFit="1" customWidth="1"/>
    <col min="14595" max="14595" width="28.7109375" style="1" customWidth="1"/>
    <col min="14596" max="14597" width="11.5703125" style="1" bestFit="1" customWidth="1"/>
    <col min="14598" max="14602" width="11.42578125" style="1"/>
    <col min="14603" max="14603" width="23.5703125" style="1" customWidth="1"/>
    <col min="14604" max="14610" width="11.42578125" style="1"/>
    <col min="14611" max="14611" width="27" style="1" customWidth="1"/>
    <col min="14612" max="14618" width="11.42578125" style="1"/>
    <col min="14619" max="14619" width="35.5703125" style="1" customWidth="1"/>
    <col min="14620" max="14842" width="11.42578125" style="1"/>
    <col min="14843" max="14843" width="34.42578125" style="1" customWidth="1"/>
    <col min="14844" max="14844" width="12.7109375" style="1" customWidth="1"/>
    <col min="14845" max="14845" width="10.85546875" style="1" customWidth="1"/>
    <col min="14846" max="14846" width="10.42578125" style="1" customWidth="1"/>
    <col min="14847" max="14847" width="12.140625" style="1" customWidth="1"/>
    <col min="14848" max="14848" width="10" style="1" customWidth="1"/>
    <col min="14849" max="14849" width="9.28515625" style="1" customWidth="1"/>
    <col min="14850" max="14850" width="12.28515625" style="1" bestFit="1" customWidth="1"/>
    <col min="14851" max="14851" width="28.7109375" style="1" customWidth="1"/>
    <col min="14852" max="14853" width="11.5703125" style="1" bestFit="1" customWidth="1"/>
    <col min="14854" max="14858" width="11.42578125" style="1"/>
    <col min="14859" max="14859" width="23.5703125" style="1" customWidth="1"/>
    <col min="14860" max="14866" width="11.42578125" style="1"/>
    <col min="14867" max="14867" width="27" style="1" customWidth="1"/>
    <col min="14868" max="14874" width="11.42578125" style="1"/>
    <col min="14875" max="14875" width="35.5703125" style="1" customWidth="1"/>
    <col min="14876" max="15098" width="11.42578125" style="1"/>
    <col min="15099" max="15099" width="34.42578125" style="1" customWidth="1"/>
    <col min="15100" max="15100" width="12.7109375" style="1" customWidth="1"/>
    <col min="15101" max="15101" width="10.85546875" style="1" customWidth="1"/>
    <col min="15102" max="15102" width="10.42578125" style="1" customWidth="1"/>
    <col min="15103" max="15103" width="12.140625" style="1" customWidth="1"/>
    <col min="15104" max="15104" width="10" style="1" customWidth="1"/>
    <col min="15105" max="15105" width="9.28515625" style="1" customWidth="1"/>
    <col min="15106" max="15106" width="12.28515625" style="1" bestFit="1" customWidth="1"/>
    <col min="15107" max="15107" width="28.7109375" style="1" customWidth="1"/>
    <col min="15108" max="15109" width="11.5703125" style="1" bestFit="1" customWidth="1"/>
    <col min="15110" max="15114" width="11.42578125" style="1"/>
    <col min="15115" max="15115" width="23.5703125" style="1" customWidth="1"/>
    <col min="15116" max="15122" width="11.42578125" style="1"/>
    <col min="15123" max="15123" width="27" style="1" customWidth="1"/>
    <col min="15124" max="15130" width="11.42578125" style="1"/>
    <col min="15131" max="15131" width="35.5703125" style="1" customWidth="1"/>
    <col min="15132" max="15354" width="11.42578125" style="1"/>
    <col min="15355" max="15355" width="34.42578125" style="1" customWidth="1"/>
    <col min="15356" max="15356" width="12.7109375" style="1" customWidth="1"/>
    <col min="15357" max="15357" width="10.85546875" style="1" customWidth="1"/>
    <col min="15358" max="15358" width="10.42578125" style="1" customWidth="1"/>
    <col min="15359" max="15359" width="12.140625" style="1" customWidth="1"/>
    <col min="15360" max="15360" width="10" style="1" customWidth="1"/>
    <col min="15361" max="15361" width="9.28515625" style="1" customWidth="1"/>
    <col min="15362" max="15362" width="12.28515625" style="1" bestFit="1" customWidth="1"/>
    <col min="15363" max="15363" width="28.7109375" style="1" customWidth="1"/>
    <col min="15364" max="15365" width="11.5703125" style="1" bestFit="1" customWidth="1"/>
    <col min="15366" max="15370" width="11.42578125" style="1"/>
    <col min="15371" max="15371" width="23.5703125" style="1" customWidth="1"/>
    <col min="15372" max="15378" width="11.42578125" style="1"/>
    <col min="15379" max="15379" width="27" style="1" customWidth="1"/>
    <col min="15380" max="15386" width="11.42578125" style="1"/>
    <col min="15387" max="15387" width="35.5703125" style="1" customWidth="1"/>
    <col min="15388" max="15610" width="11.42578125" style="1"/>
    <col min="15611" max="15611" width="34.42578125" style="1" customWidth="1"/>
    <col min="15612" max="15612" width="12.7109375" style="1" customWidth="1"/>
    <col min="15613" max="15613" width="10.85546875" style="1" customWidth="1"/>
    <col min="15614" max="15614" width="10.42578125" style="1" customWidth="1"/>
    <col min="15615" max="15615" width="12.140625" style="1" customWidth="1"/>
    <col min="15616" max="15616" width="10" style="1" customWidth="1"/>
    <col min="15617" max="15617" width="9.28515625" style="1" customWidth="1"/>
    <col min="15618" max="15618" width="12.28515625" style="1" bestFit="1" customWidth="1"/>
    <col min="15619" max="15619" width="28.7109375" style="1" customWidth="1"/>
    <col min="15620" max="15621" width="11.5703125" style="1" bestFit="1" customWidth="1"/>
    <col min="15622" max="15626" width="11.42578125" style="1"/>
    <col min="15627" max="15627" width="23.5703125" style="1" customWidth="1"/>
    <col min="15628" max="15634" width="11.42578125" style="1"/>
    <col min="15635" max="15635" width="27" style="1" customWidth="1"/>
    <col min="15636" max="15642" width="11.42578125" style="1"/>
    <col min="15643" max="15643" width="35.5703125" style="1" customWidth="1"/>
    <col min="15644" max="15866" width="11.42578125" style="1"/>
    <col min="15867" max="15867" width="34.42578125" style="1" customWidth="1"/>
    <col min="15868" max="15868" width="12.7109375" style="1" customWidth="1"/>
    <col min="15869" max="15869" width="10.85546875" style="1" customWidth="1"/>
    <col min="15870" max="15870" width="10.42578125" style="1" customWidth="1"/>
    <col min="15871" max="15871" width="12.140625" style="1" customWidth="1"/>
    <col min="15872" max="15872" width="10" style="1" customWidth="1"/>
    <col min="15873" max="15873" width="9.28515625" style="1" customWidth="1"/>
    <col min="15874" max="15874" width="12.28515625" style="1" bestFit="1" customWidth="1"/>
    <col min="15875" max="15875" width="28.7109375" style="1" customWidth="1"/>
    <col min="15876" max="15877" width="11.5703125" style="1" bestFit="1" customWidth="1"/>
    <col min="15878" max="15882" width="11.42578125" style="1"/>
    <col min="15883" max="15883" width="23.5703125" style="1" customWidth="1"/>
    <col min="15884" max="15890" width="11.42578125" style="1"/>
    <col min="15891" max="15891" width="27" style="1" customWidth="1"/>
    <col min="15892" max="15898" width="11.42578125" style="1"/>
    <col min="15899" max="15899" width="35.5703125" style="1" customWidth="1"/>
    <col min="15900" max="16122" width="11.42578125" style="1"/>
    <col min="16123" max="16123" width="34.42578125" style="1" customWidth="1"/>
    <col min="16124" max="16124" width="12.7109375" style="1" customWidth="1"/>
    <col min="16125" max="16125" width="10.85546875" style="1" customWidth="1"/>
    <col min="16126" max="16126" width="10.42578125" style="1" customWidth="1"/>
    <col min="16127" max="16127" width="12.140625" style="1" customWidth="1"/>
    <col min="16128" max="16128" width="10" style="1" customWidth="1"/>
    <col min="16129" max="16129" width="9.28515625" style="1" customWidth="1"/>
    <col min="16130" max="16130" width="12.28515625" style="1" bestFit="1" customWidth="1"/>
    <col min="16131" max="16131" width="28.7109375" style="1" customWidth="1"/>
    <col min="16132" max="16133" width="11.5703125" style="1" bestFit="1" customWidth="1"/>
    <col min="16134" max="16138" width="11.42578125" style="1"/>
    <col min="16139" max="16139" width="23.5703125" style="1" customWidth="1"/>
    <col min="16140" max="16146" width="11.42578125" style="1"/>
    <col min="16147" max="16147" width="27" style="1" customWidth="1"/>
    <col min="16148" max="16154" width="11.42578125" style="1"/>
    <col min="16155" max="16155" width="35.5703125" style="1" customWidth="1"/>
    <col min="16156" max="16384" width="11.42578125" style="1"/>
  </cols>
  <sheetData>
    <row r="1" spans="1:15" ht="24.75" customHeight="1" x14ac:dyDescent="0.2">
      <c r="A1" s="1004" t="s">
        <v>152</v>
      </c>
      <c r="B1" s="1004"/>
      <c r="C1" s="1004"/>
      <c r="D1" s="1004"/>
      <c r="E1" s="1004"/>
      <c r="F1" s="1004"/>
      <c r="G1" s="1004"/>
    </row>
    <row r="2" spans="1:15" x14ac:dyDescent="0.2">
      <c r="A2" s="987" t="s">
        <v>52</v>
      </c>
      <c r="B2" s="987"/>
      <c r="C2" s="987"/>
      <c r="D2" s="987"/>
      <c r="E2" s="987"/>
      <c r="F2" s="987"/>
      <c r="G2" s="987"/>
    </row>
    <row r="3" spans="1:15" x14ac:dyDescent="0.2">
      <c r="A3" s="988" t="s">
        <v>2</v>
      </c>
      <c r="B3" s="988"/>
      <c r="C3" s="988"/>
      <c r="D3" s="988"/>
      <c r="E3" s="988"/>
      <c r="F3" s="988"/>
      <c r="G3" s="988"/>
    </row>
    <row r="4" spans="1:15" ht="4.5" customHeight="1" x14ac:dyDescent="0.2">
      <c r="A4" s="236"/>
      <c r="B4" s="9"/>
      <c r="C4" s="9"/>
      <c r="D4" s="9"/>
      <c r="E4" s="9"/>
      <c r="F4" s="9"/>
      <c r="G4" s="9"/>
    </row>
    <row r="5" spans="1:15" x14ac:dyDescent="0.2">
      <c r="A5" s="1008" t="s">
        <v>3</v>
      </c>
      <c r="B5" s="992" t="s">
        <v>4</v>
      </c>
      <c r="C5" s="993"/>
      <c r="D5" s="994"/>
      <c r="E5" s="995" t="s">
        <v>5</v>
      </c>
      <c r="F5" s="993"/>
      <c r="G5" s="996"/>
    </row>
    <row r="6" spans="1:15" ht="12.75" customHeight="1" x14ac:dyDescent="0.2">
      <c r="A6" s="1009"/>
      <c r="B6" s="1008" t="s">
        <v>6</v>
      </c>
      <c r="C6" s="999" t="s">
        <v>7</v>
      </c>
      <c r="D6" s="1011"/>
      <c r="E6" s="995" t="s">
        <v>8</v>
      </c>
      <c r="F6" s="994"/>
      <c r="G6" s="10">
        <v>2020</v>
      </c>
    </row>
    <row r="7" spans="1:15" ht="18" customHeight="1" x14ac:dyDescent="0.25">
      <c r="A7" s="1010"/>
      <c r="B7" s="1010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  <c r="I7" s="1">
        <v>1.0737000000000001</v>
      </c>
      <c r="J7" s="118"/>
    </row>
    <row r="8" spans="1:15" ht="15" x14ac:dyDescent="0.25">
      <c r="A8" s="237" t="s">
        <v>15</v>
      </c>
      <c r="B8" s="17">
        <f>B10+B18+B30+B33+B52+B56</f>
        <v>76114075660</v>
      </c>
      <c r="C8" s="17">
        <f>C10+C18+C30+C33+C52+C56</f>
        <v>73101245739</v>
      </c>
      <c r="D8" s="17">
        <f>D10+D18+D30+D33+D52+D56</f>
        <v>74899755550</v>
      </c>
      <c r="E8" s="17">
        <f>D8-C8</f>
        <v>1798509811</v>
      </c>
      <c r="F8" s="18">
        <f>(D8*100/C8)-100</f>
        <v>2.46</v>
      </c>
      <c r="G8" s="19">
        <f>(D8/1.0737)/B8*100-100</f>
        <v>-8.35</v>
      </c>
      <c r="H8" s="151"/>
    </row>
    <row r="9" spans="1:15" ht="3.75" customHeight="1" x14ac:dyDescent="0.25">
      <c r="A9" s="55"/>
      <c r="B9" s="135"/>
      <c r="C9" s="135"/>
      <c r="D9" s="135"/>
      <c r="E9" s="238"/>
      <c r="F9" s="29"/>
      <c r="G9" s="19"/>
      <c r="H9" s="151" t="s">
        <v>153</v>
      </c>
    </row>
    <row r="10" spans="1:15" s="241" customFormat="1" ht="15" x14ac:dyDescent="0.25">
      <c r="A10" s="55" t="s">
        <v>154</v>
      </c>
      <c r="B10" s="239">
        <f>B11+B12+B13+B14+B15+B16</f>
        <v>21486343948</v>
      </c>
      <c r="C10" s="239">
        <f>C11+C12+C13+C14+C15+C16</f>
        <v>22605149368</v>
      </c>
      <c r="D10" s="239">
        <f>D11+D12+D13+D14+D15+D16</f>
        <v>21564003371</v>
      </c>
      <c r="E10" s="239">
        <f>SUM(E11:E16)</f>
        <v>-1041145997</v>
      </c>
      <c r="F10" s="240">
        <f>(D10*100/C10)-100</f>
        <v>-4.6100000000000003</v>
      </c>
      <c r="G10" s="19">
        <f t="shared" ref="G10:G16" si="0">(D10/1.0737)/B10*100-100</f>
        <v>-6.53</v>
      </c>
      <c r="H10" s="151"/>
      <c r="J10" s="1"/>
      <c r="O10" s="242"/>
    </row>
    <row r="11" spans="1:15" s="241" customFormat="1" ht="15" x14ac:dyDescent="0.25">
      <c r="A11" s="46" t="s">
        <v>155</v>
      </c>
      <c r="B11" s="51">
        <f>'[9]INGR 10'!B9</f>
        <v>17457814306</v>
      </c>
      <c r="C11" s="51">
        <f>'[9]INGR 10'!C9</f>
        <v>18622640618</v>
      </c>
      <c r="D11" s="51">
        <f>'[9]INGR 10'!D9</f>
        <v>17292115096</v>
      </c>
      <c r="E11" s="51">
        <f t="shared" ref="E11:E16" si="1">D11-C11</f>
        <v>-1330525522</v>
      </c>
      <c r="F11" s="243">
        <f>(D11*100/C11)-100</f>
        <v>-7.14</v>
      </c>
      <c r="G11" s="35">
        <f t="shared" si="0"/>
        <v>-7.75</v>
      </c>
      <c r="H11" s="151"/>
      <c r="O11" s="242"/>
    </row>
    <row r="12" spans="1:15" s="241" customFormat="1" ht="15" x14ac:dyDescent="0.25">
      <c r="A12" s="46" t="s">
        <v>156</v>
      </c>
      <c r="B12" s="51">
        <f>'[9]INGR 10'!B10</f>
        <v>1307576806</v>
      </c>
      <c r="C12" s="51">
        <f>'[9]INGR 10'!C10</f>
        <v>1365134663</v>
      </c>
      <c r="D12" s="51">
        <f>'[9]INGR 10'!D10</f>
        <v>1436751469</v>
      </c>
      <c r="E12" s="51">
        <f t="shared" si="1"/>
        <v>71616806</v>
      </c>
      <c r="F12" s="243">
        <f t="shared" ref="F12:F28" si="2">(D12*100/C12)-100</f>
        <v>5.25</v>
      </c>
      <c r="G12" s="35">
        <f t="shared" si="0"/>
        <v>2.34</v>
      </c>
      <c r="H12" s="151"/>
      <c r="O12" s="242"/>
    </row>
    <row r="13" spans="1:15" s="241" customFormat="1" x14ac:dyDescent="0.2">
      <c r="A13" s="46" t="s">
        <v>157</v>
      </c>
      <c r="B13" s="51">
        <f>'[9]INGR 10'!B11</f>
        <v>225792113</v>
      </c>
      <c r="C13" s="51">
        <f>'[9]INGR 10'!C11</f>
        <v>223095824</v>
      </c>
      <c r="D13" s="51">
        <f>'[9]INGR 10'!D11</f>
        <v>274743495</v>
      </c>
      <c r="E13" s="51">
        <f t="shared" si="1"/>
        <v>51647671</v>
      </c>
      <c r="F13" s="243">
        <f t="shared" si="2"/>
        <v>23.15</v>
      </c>
      <c r="G13" s="35">
        <f t="shared" si="0"/>
        <v>13.33</v>
      </c>
      <c r="H13" s="244"/>
      <c r="I13" s="245"/>
      <c r="J13" s="245"/>
      <c r="K13" s="245"/>
      <c r="O13" s="242"/>
    </row>
    <row r="14" spans="1:15" s="241" customFormat="1" ht="15" x14ac:dyDescent="0.25">
      <c r="A14" s="46" t="s">
        <v>158</v>
      </c>
      <c r="B14" s="51">
        <f>'[9]INGR 10'!B12</f>
        <v>828692290</v>
      </c>
      <c r="C14" s="51">
        <f>'[9]INGR 10'!C12</f>
        <v>899580057</v>
      </c>
      <c r="D14" s="51">
        <f>'[9]INGR 10'!D12</f>
        <v>970151851</v>
      </c>
      <c r="E14" s="51">
        <f t="shared" si="1"/>
        <v>70571794</v>
      </c>
      <c r="F14" s="243">
        <f t="shared" si="2"/>
        <v>7.84</v>
      </c>
      <c r="G14" s="35">
        <f t="shared" si="0"/>
        <v>9.0299999999999994</v>
      </c>
      <c r="H14" s="151"/>
      <c r="O14" s="242"/>
    </row>
    <row r="15" spans="1:15" s="241" customFormat="1" ht="15" x14ac:dyDescent="0.25">
      <c r="A15" s="46" t="s">
        <v>159</v>
      </c>
      <c r="B15" s="51">
        <f>'[9]INGR 10'!B13</f>
        <v>425550045</v>
      </c>
      <c r="C15" s="51">
        <f>'[9]INGR 10'!C13</f>
        <v>535074792</v>
      </c>
      <c r="D15" s="51">
        <f>'[9]INGR 10'!D13</f>
        <v>423545275</v>
      </c>
      <c r="E15" s="51">
        <f t="shared" si="1"/>
        <v>-111529517</v>
      </c>
      <c r="F15" s="243">
        <f t="shared" si="2"/>
        <v>-20.84</v>
      </c>
      <c r="G15" s="35">
        <f t="shared" si="0"/>
        <v>-7.3</v>
      </c>
      <c r="H15" s="151"/>
      <c r="O15" s="242"/>
    </row>
    <row r="16" spans="1:15" s="241" customFormat="1" ht="15" x14ac:dyDescent="0.25">
      <c r="A16" s="46" t="s">
        <v>160</v>
      </c>
      <c r="B16" s="51">
        <f>'[9]INGR 10'!B14</f>
        <v>1240918388</v>
      </c>
      <c r="C16" s="51">
        <f>'[9]INGR 10'!C14</f>
        <v>959623414</v>
      </c>
      <c r="D16" s="51">
        <f>'[9]INGR 10'!D14</f>
        <v>1166696185</v>
      </c>
      <c r="E16" s="51">
        <f t="shared" si="1"/>
        <v>207072771</v>
      </c>
      <c r="F16" s="243">
        <f t="shared" si="2"/>
        <v>21.58</v>
      </c>
      <c r="G16" s="35">
        <f t="shared" si="0"/>
        <v>-12.43</v>
      </c>
      <c r="H16" s="151"/>
      <c r="O16" s="242"/>
    </row>
    <row r="17" spans="1:15" s="241" customFormat="1" ht="1.5" customHeight="1" x14ac:dyDescent="0.25">
      <c r="A17" s="46"/>
      <c r="B17" s="51"/>
      <c r="C17" s="51"/>
      <c r="D17" s="246"/>
      <c r="E17" s="51"/>
      <c r="F17" s="243"/>
      <c r="G17" s="19"/>
      <c r="H17" s="151"/>
      <c r="O17" s="242"/>
    </row>
    <row r="18" spans="1:15" s="241" customFormat="1" ht="15" x14ac:dyDescent="0.25">
      <c r="A18" s="55" t="s">
        <v>55</v>
      </c>
      <c r="B18" s="239">
        <f>SUM(B19:B28)-B21</f>
        <v>44696127824</v>
      </c>
      <c r="C18" s="239">
        <f>SUM(C19:C28)-C21</f>
        <v>44086171469</v>
      </c>
      <c r="D18" s="239">
        <f>SUM(D19:D28)-D21</f>
        <v>45822352983</v>
      </c>
      <c r="E18" s="239">
        <f>SUM(E19:E28)-E21</f>
        <v>1736181514</v>
      </c>
      <c r="F18" s="240">
        <f>(D18*100/C18)-100</f>
        <v>3.94</v>
      </c>
      <c r="G18" s="19">
        <f t="shared" ref="G18:G28" si="3">(D18/1.0737)/B18*100-100</f>
        <v>-4.5199999999999996</v>
      </c>
      <c r="H18" s="151"/>
      <c r="O18" s="242"/>
    </row>
    <row r="19" spans="1:15" s="241" customFormat="1" ht="23.25" x14ac:dyDescent="0.25">
      <c r="A19" s="46" t="s">
        <v>161</v>
      </c>
      <c r="B19" s="51">
        <f>'[9]INGR 11'!B9</f>
        <v>24993526329</v>
      </c>
      <c r="C19" s="51">
        <f>'[9]INGR 11'!C9</f>
        <v>24551912509</v>
      </c>
      <c r="D19" s="51">
        <f>'[9]INGR 11'!D9</f>
        <v>25973584260</v>
      </c>
      <c r="E19" s="51">
        <f>D19-C19</f>
        <v>1421671751</v>
      </c>
      <c r="F19" s="243">
        <f>(D19*100/C19)-100</f>
        <v>5.79</v>
      </c>
      <c r="G19" s="35">
        <f t="shared" si="3"/>
        <v>-3.21</v>
      </c>
      <c r="H19" s="151"/>
      <c r="O19" s="242"/>
    </row>
    <row r="20" spans="1:15" s="241" customFormat="1" ht="15" x14ac:dyDescent="0.25">
      <c r="A20" s="46" t="s">
        <v>162</v>
      </c>
      <c r="B20" s="51">
        <f>'[9]INGR 11'!B10</f>
        <v>4848651013</v>
      </c>
      <c r="C20" s="51">
        <f>'[9]INGR 11'!C10</f>
        <v>4962566763</v>
      </c>
      <c r="D20" s="51">
        <f>'[9]INGR 11'!D10</f>
        <v>5055665992</v>
      </c>
      <c r="E20" s="51">
        <f>D20-C20</f>
        <v>93099229</v>
      </c>
      <c r="F20" s="243">
        <f t="shared" si="2"/>
        <v>1.88</v>
      </c>
      <c r="G20" s="35">
        <f t="shared" si="3"/>
        <v>-2.89</v>
      </c>
      <c r="H20" s="151"/>
      <c r="O20" s="242"/>
    </row>
    <row r="21" spans="1:15" s="241" customFormat="1" ht="15" x14ac:dyDescent="0.25">
      <c r="A21" s="46" t="s">
        <v>163</v>
      </c>
      <c r="B21" s="247">
        <f>B22+B23</f>
        <v>8211484396</v>
      </c>
      <c r="C21" s="247">
        <f>C22+C23</f>
        <v>8115447865</v>
      </c>
      <c r="D21" s="247">
        <f>D22+D23</f>
        <v>8115447865</v>
      </c>
      <c r="E21" s="247">
        <f>SUM(E22:E23)</f>
        <v>0</v>
      </c>
      <c r="F21" s="243">
        <f>(D21*100/C21)-100</f>
        <v>0</v>
      </c>
      <c r="G21" s="35">
        <f t="shared" si="3"/>
        <v>-7.95</v>
      </c>
      <c r="H21" s="151"/>
      <c r="O21" s="242"/>
    </row>
    <row r="22" spans="1:15" s="241" customFormat="1" ht="15" x14ac:dyDescent="0.25">
      <c r="A22" s="248" t="s">
        <v>164</v>
      </c>
      <c r="B22" s="51">
        <f>'[9]INGR 11'!B12</f>
        <v>7216141079</v>
      </c>
      <c r="C22" s="51">
        <f>'[9]INGR 11'!C12</f>
        <v>7131745570</v>
      </c>
      <c r="D22" s="51">
        <f>'[9]INGR 11'!D12</f>
        <v>7131745570</v>
      </c>
      <c r="E22" s="51">
        <f t="shared" ref="E22:E28" si="4">D22-C22</f>
        <v>0</v>
      </c>
      <c r="F22" s="243">
        <f t="shared" si="2"/>
        <v>0</v>
      </c>
      <c r="G22" s="35">
        <f t="shared" si="3"/>
        <v>-7.95</v>
      </c>
      <c r="H22" s="151"/>
      <c r="O22" s="242"/>
    </row>
    <row r="23" spans="1:15" s="241" customFormat="1" ht="15" x14ac:dyDescent="0.25">
      <c r="A23" s="248" t="s">
        <v>165</v>
      </c>
      <c r="B23" s="51">
        <f>'[9]INGR 11'!B13</f>
        <v>995343317</v>
      </c>
      <c r="C23" s="51">
        <f>'[9]INGR 11'!C13</f>
        <v>983702295</v>
      </c>
      <c r="D23" s="51">
        <f>'[9]INGR 11'!D13</f>
        <v>983702295</v>
      </c>
      <c r="E23" s="51">
        <f t="shared" si="4"/>
        <v>0</v>
      </c>
      <c r="F23" s="243">
        <f t="shared" si="2"/>
        <v>0</v>
      </c>
      <c r="G23" s="35">
        <f t="shared" si="3"/>
        <v>-7.95</v>
      </c>
      <c r="H23" s="151"/>
      <c r="O23" s="242"/>
    </row>
    <row r="24" spans="1:15" s="241" customFormat="1" ht="34.5" x14ac:dyDescent="0.25">
      <c r="A24" s="46" t="s">
        <v>166</v>
      </c>
      <c r="B24" s="51">
        <f>'[9]INGR 11'!B14</f>
        <v>2791310178</v>
      </c>
      <c r="C24" s="51">
        <f>'[9]INGR 11'!C14</f>
        <v>2749536223</v>
      </c>
      <c r="D24" s="51">
        <f>'[9]INGR 11'!D14</f>
        <v>2742756136</v>
      </c>
      <c r="E24" s="51">
        <f t="shared" si="4"/>
        <v>-6780087</v>
      </c>
      <c r="F24" s="243">
        <f t="shared" si="2"/>
        <v>-0.25</v>
      </c>
      <c r="G24" s="35">
        <f t="shared" si="3"/>
        <v>-8.48</v>
      </c>
      <c r="H24" s="151"/>
      <c r="J24" s="242"/>
      <c r="O24" s="242"/>
    </row>
    <row r="25" spans="1:15" s="241" customFormat="1" ht="15" x14ac:dyDescent="0.25">
      <c r="A25" s="46" t="s">
        <v>167</v>
      </c>
      <c r="B25" s="51">
        <f>'[9]INGR 11'!B15</f>
        <v>1471293913</v>
      </c>
      <c r="C25" s="51">
        <f>'[9]INGR 11'!C15</f>
        <v>1353996650</v>
      </c>
      <c r="D25" s="51">
        <f>'[9]INGR 11'!D15</f>
        <v>1529385092</v>
      </c>
      <c r="E25" s="51">
        <f t="shared" si="4"/>
        <v>175388442</v>
      </c>
      <c r="F25" s="243">
        <f>(D25*100/C25)-100</f>
        <v>12.95</v>
      </c>
      <c r="G25" s="35">
        <f t="shared" si="3"/>
        <v>-3.19</v>
      </c>
      <c r="H25" s="151"/>
      <c r="J25" s="242"/>
      <c r="O25" s="242">
        <v>17739901908</v>
      </c>
    </row>
    <row r="26" spans="1:15" s="241" customFormat="1" ht="23.25" x14ac:dyDescent="0.25">
      <c r="A26" s="46" t="s">
        <v>168</v>
      </c>
      <c r="B26" s="51">
        <f>'[9]INGR 11'!B16</f>
        <v>160141010</v>
      </c>
      <c r="C26" s="51">
        <f>'[9]INGR 11'!C16</f>
        <v>164211566</v>
      </c>
      <c r="D26" s="51">
        <f>'[9]INGR 11'!D16</f>
        <v>167122618</v>
      </c>
      <c r="E26" s="51">
        <f t="shared" si="4"/>
        <v>2911052</v>
      </c>
      <c r="F26" s="243">
        <f t="shared" si="2"/>
        <v>1.77</v>
      </c>
      <c r="G26" s="35">
        <f t="shared" si="3"/>
        <v>-2.8</v>
      </c>
      <c r="H26" s="151"/>
      <c r="J26" s="242"/>
      <c r="O26" s="249">
        <v>2738811525</v>
      </c>
    </row>
    <row r="27" spans="1:15" s="241" customFormat="1" ht="23.25" x14ac:dyDescent="0.25">
      <c r="A27" s="46" t="s">
        <v>169</v>
      </c>
      <c r="B27" s="51">
        <f>'[9]INGR 11'!B17</f>
        <v>205022957</v>
      </c>
      <c r="C27" s="51">
        <f>'[9]INGR 11'!C17</f>
        <v>217550905</v>
      </c>
      <c r="D27" s="51">
        <f>'[9]INGR 11'!D17</f>
        <v>211953379</v>
      </c>
      <c r="E27" s="51">
        <f t="shared" si="4"/>
        <v>-5597526</v>
      </c>
      <c r="F27" s="243">
        <f t="shared" si="2"/>
        <v>-2.57</v>
      </c>
      <c r="G27" s="35">
        <f t="shared" si="3"/>
        <v>-3.72</v>
      </c>
      <c r="H27" s="151"/>
      <c r="O27" s="242">
        <f>O25-O26</f>
        <v>15001090383</v>
      </c>
    </row>
    <row r="28" spans="1:15" s="241" customFormat="1" ht="23.25" x14ac:dyDescent="0.25">
      <c r="A28" s="46" t="s">
        <v>170</v>
      </c>
      <c r="B28" s="51">
        <f>'[9]INGR 11'!B18</f>
        <v>2014698028</v>
      </c>
      <c r="C28" s="51">
        <f>'[9]INGR 11'!C18</f>
        <v>1970948988</v>
      </c>
      <c r="D28" s="51">
        <f>'[9]INGR 11'!D18</f>
        <v>2026437641</v>
      </c>
      <c r="E28" s="51">
        <f t="shared" si="4"/>
        <v>55488653</v>
      </c>
      <c r="F28" s="243">
        <f t="shared" si="2"/>
        <v>2.82</v>
      </c>
      <c r="G28" s="35">
        <f t="shared" si="3"/>
        <v>-6.32</v>
      </c>
      <c r="H28" s="151"/>
      <c r="O28" s="249">
        <v>2740565423</v>
      </c>
    </row>
    <row r="29" spans="1:15" s="241" customFormat="1" ht="1.5" customHeight="1" x14ac:dyDescent="0.25">
      <c r="A29" s="46"/>
      <c r="B29" s="51"/>
      <c r="C29" s="51"/>
      <c r="D29" s="246"/>
      <c r="E29" s="51"/>
      <c r="F29" s="243"/>
      <c r="G29" s="35"/>
      <c r="H29" s="151"/>
      <c r="O29" s="242">
        <f>O27+O28</f>
        <v>17741655806</v>
      </c>
    </row>
    <row r="30" spans="1:15" s="250" customFormat="1" ht="12" customHeight="1" x14ac:dyDescent="0.25">
      <c r="A30" s="55" t="s">
        <v>26</v>
      </c>
      <c r="B30" s="239">
        <v>6664217554</v>
      </c>
      <c r="C30" s="239">
        <v>3209829637</v>
      </c>
      <c r="D30" s="239">
        <v>3720549056</v>
      </c>
      <c r="E30" s="239">
        <f>D30-C30</f>
        <v>510719419</v>
      </c>
      <c r="F30" s="240">
        <f t="shared" ref="F30" si="5">(D30*100/C30)-100</f>
        <v>15.91</v>
      </c>
      <c r="G30" s="19">
        <f>(D30/1.0737)/B30*100-100</f>
        <v>-48</v>
      </c>
      <c r="H30" s="151"/>
      <c r="O30" s="251"/>
    </row>
    <row r="31" spans="1:15" s="241" customFormat="1" ht="0.75" customHeight="1" x14ac:dyDescent="0.25">
      <c r="A31" s="46"/>
      <c r="B31" s="51"/>
      <c r="C31" s="51"/>
      <c r="D31" s="51"/>
      <c r="E31" s="51"/>
      <c r="F31" s="243"/>
      <c r="G31" s="35"/>
      <c r="H31" s="151"/>
      <c r="I31" s="1002"/>
      <c r="J31" s="1002"/>
      <c r="O31" s="242"/>
    </row>
    <row r="32" spans="1:15" s="241" customFormat="1" ht="0.75" hidden="1" customHeight="1" x14ac:dyDescent="0.25">
      <c r="A32" s="46"/>
      <c r="B32" s="51"/>
      <c r="C32" s="51"/>
      <c r="D32" s="51"/>
      <c r="E32" s="51"/>
      <c r="F32" s="243"/>
      <c r="G32" s="35"/>
      <c r="H32" s="151"/>
      <c r="I32" s="252"/>
      <c r="J32" s="252"/>
      <c r="O32" s="242"/>
    </row>
    <row r="33" spans="1:15" s="241" customFormat="1" ht="15" x14ac:dyDescent="0.25">
      <c r="A33" s="55" t="s">
        <v>27</v>
      </c>
      <c r="B33" s="239">
        <f>B35+B36+B37+B42+B43+B44+B45+B46+B47+B48+B49+B50</f>
        <v>705499319</v>
      </c>
      <c r="C33" s="239">
        <f>C35+C36+C37+C42+C43+C44+C45+C46+C47+C48+C49+C50</f>
        <v>733998007</v>
      </c>
      <c r="D33" s="239">
        <f>D35+D36+D37+D42+D43+D44+D45+D46+D47+D48+D49+D50</f>
        <v>1127151153</v>
      </c>
      <c r="E33" s="239">
        <f>D33-C33</f>
        <v>393153146</v>
      </c>
      <c r="F33" s="240">
        <f>(D33*100/C33)-100</f>
        <v>53.56</v>
      </c>
      <c r="G33" s="19">
        <f>(D33/1.0737)/B33*100-100</f>
        <v>48.8</v>
      </c>
      <c r="H33" s="151"/>
      <c r="I33" s="252"/>
      <c r="J33" s="252"/>
      <c r="O33" s="242"/>
    </row>
    <row r="34" spans="1:15" s="241" customFormat="1" ht="3" customHeight="1" x14ac:dyDescent="0.25">
      <c r="A34" s="253"/>
      <c r="B34" s="51"/>
      <c r="C34" s="51"/>
      <c r="D34" s="51"/>
      <c r="E34" s="51"/>
      <c r="F34" s="243"/>
      <c r="G34" s="35"/>
      <c r="H34" s="151"/>
      <c r="I34" s="252"/>
      <c r="J34" s="252"/>
      <c r="O34" s="242"/>
    </row>
    <row r="35" spans="1:15" s="241" customFormat="1" ht="15" x14ac:dyDescent="0.25">
      <c r="A35" s="248" t="s">
        <v>171</v>
      </c>
      <c r="B35" s="51">
        <f>'[9]INGR 12'!B12</f>
        <v>77429325</v>
      </c>
      <c r="C35" s="51">
        <f>'[9]INGR 12'!C12</f>
        <v>78098941</v>
      </c>
      <c r="D35" s="51">
        <f>'[9]INGR 12'!D12</f>
        <v>124344216</v>
      </c>
      <c r="E35" s="51">
        <f>D35-C35</f>
        <v>46245275</v>
      </c>
      <c r="F35" s="243">
        <f>(D35*100/C35)-100</f>
        <v>59.21</v>
      </c>
      <c r="G35" s="35">
        <f>(D35/1.0737)/B35*100-100</f>
        <v>49.57</v>
      </c>
      <c r="H35" s="151"/>
      <c r="I35" s="252"/>
      <c r="J35" s="252"/>
      <c r="O35" s="242"/>
    </row>
    <row r="36" spans="1:15" s="241" customFormat="1" ht="15" x14ac:dyDescent="0.25">
      <c r="A36" s="248" t="s">
        <v>172</v>
      </c>
      <c r="B36" s="51">
        <f>'[9]INGR 12'!B13</f>
        <v>113922426</v>
      </c>
      <c r="C36" s="51">
        <f>'[9]INGR 12'!C13</f>
        <v>113837251</v>
      </c>
      <c r="D36" s="51">
        <f>'[9]INGR 12'!D13</f>
        <v>426958034</v>
      </c>
      <c r="E36" s="51">
        <f t="shared" ref="E36:E50" si="6">D36-C36</f>
        <v>313120783</v>
      </c>
      <c r="F36" s="243">
        <f t="shared" ref="F36:F47" si="7">(D36*100/C36)-100</f>
        <v>275.06</v>
      </c>
      <c r="G36" s="35">
        <f>(D36/1.0737)/B36*100-100</f>
        <v>249.05</v>
      </c>
      <c r="H36" s="151"/>
      <c r="I36" s="254"/>
      <c r="J36" s="254"/>
      <c r="O36" s="242"/>
    </row>
    <row r="37" spans="1:15" s="241" customFormat="1" ht="15" x14ac:dyDescent="0.25">
      <c r="A37" s="248" t="s">
        <v>173</v>
      </c>
      <c r="B37" s="51">
        <f t="shared" ref="B37:D37" si="8">SUM(B38:B41)</f>
        <v>9218654</v>
      </c>
      <c r="C37" s="51">
        <f t="shared" si="8"/>
        <v>16843087</v>
      </c>
      <c r="D37" s="51">
        <f t="shared" si="8"/>
        <v>14395816</v>
      </c>
      <c r="E37" s="51">
        <f>D37-C37</f>
        <v>-2447271</v>
      </c>
      <c r="F37" s="243">
        <f>(D37*100/C37)-100</f>
        <v>-14.53</v>
      </c>
      <c r="G37" s="35">
        <f>(D37/1.0737)/B37*100-100</f>
        <v>45.44</v>
      </c>
      <c r="H37" s="255"/>
      <c r="I37" s="252"/>
      <c r="J37" s="252"/>
      <c r="O37" s="242"/>
    </row>
    <row r="38" spans="1:15" s="241" customFormat="1" ht="15" customHeight="1" x14ac:dyDescent="0.25">
      <c r="A38" s="256" t="s">
        <v>174</v>
      </c>
      <c r="B38" s="257">
        <f>'[9]INGR 12'!B15</f>
        <v>4007606</v>
      </c>
      <c r="C38" s="257">
        <f>'[9]INGR 12'!C15</f>
        <v>10834593</v>
      </c>
      <c r="D38" s="257">
        <f>'[9]INGR 12'!D15</f>
        <v>5348076</v>
      </c>
      <c r="E38" s="257">
        <f>D38-C38</f>
        <v>-5486517</v>
      </c>
      <c r="F38" s="258">
        <f>(D38*100/C38)-100</f>
        <v>-50.64</v>
      </c>
      <c r="G38" s="259">
        <f>(D38/1.0737)/B38*100-100</f>
        <v>24.29</v>
      </c>
      <c r="H38" s="255"/>
      <c r="I38" s="260"/>
      <c r="J38" s="261"/>
      <c r="O38" s="262"/>
    </row>
    <row r="39" spans="1:15" s="241" customFormat="1" ht="13.5" customHeight="1" x14ac:dyDescent="0.25">
      <c r="A39" s="256" t="s">
        <v>175</v>
      </c>
      <c r="B39" s="257">
        <f>'[9]INGR 12'!B16</f>
        <v>1278055</v>
      </c>
      <c r="C39" s="257">
        <f>'[9]INGR 12'!C16</f>
        <v>807182</v>
      </c>
      <c r="D39" s="257">
        <f>'[9]INGR 12'!D16</f>
        <v>1517503</v>
      </c>
      <c r="E39" s="257">
        <f t="shared" ref="E39:E41" si="9">D39-C39</f>
        <v>710321</v>
      </c>
      <c r="F39" s="258">
        <f t="shared" ref="F39:F41" si="10">(D39*100/C39)-100</f>
        <v>88</v>
      </c>
      <c r="G39" s="259">
        <f>(D39/1.0737)/B39*100-100</f>
        <v>10.59</v>
      </c>
      <c r="H39" s="255"/>
      <c r="I39" s="261"/>
      <c r="J39" s="261"/>
      <c r="O39" s="262"/>
    </row>
    <row r="40" spans="1:15" s="241" customFormat="1" ht="13.5" customHeight="1" x14ac:dyDescent="0.25">
      <c r="A40" s="263" t="s">
        <v>176</v>
      </c>
      <c r="B40" s="257">
        <f>'[9]INGR 12'!B17</f>
        <v>0</v>
      </c>
      <c r="C40" s="257">
        <f>'[9]INGR 12'!C17</f>
        <v>0</v>
      </c>
      <c r="D40" s="257">
        <f>'[9]INGR 12'!D17</f>
        <v>16284</v>
      </c>
      <c r="E40" s="257">
        <f t="shared" si="9"/>
        <v>16284</v>
      </c>
      <c r="F40" s="258" t="s">
        <v>33</v>
      </c>
      <c r="G40" s="259" t="s">
        <v>33</v>
      </c>
      <c r="H40" s="255"/>
      <c r="I40" s="261"/>
      <c r="J40" s="261"/>
      <c r="O40" s="262"/>
    </row>
    <row r="41" spans="1:15" s="241" customFormat="1" ht="12.75" customHeight="1" x14ac:dyDescent="0.25">
      <c r="A41" s="256" t="s">
        <v>177</v>
      </c>
      <c r="B41" s="257">
        <f>'[9]INGR 12'!B18</f>
        <v>3932993</v>
      </c>
      <c r="C41" s="257">
        <f>'[9]INGR 12'!C18</f>
        <v>5201312</v>
      </c>
      <c r="D41" s="257">
        <f>'[9]INGR 12'!D18</f>
        <v>7513953</v>
      </c>
      <c r="E41" s="257">
        <f t="shared" si="9"/>
        <v>2312641</v>
      </c>
      <c r="F41" s="258">
        <f t="shared" si="10"/>
        <v>44.46</v>
      </c>
      <c r="G41" s="259">
        <f t="shared" ref="G41:G49" si="11">(D41/1.0737)/B41*100-100</f>
        <v>77.94</v>
      </c>
      <c r="H41" s="255"/>
      <c r="I41" s="261"/>
      <c r="J41" s="261"/>
      <c r="O41" s="262"/>
    </row>
    <row r="42" spans="1:15" s="241" customFormat="1" ht="23.25" x14ac:dyDescent="0.25">
      <c r="A42" s="248" t="s">
        <v>178</v>
      </c>
      <c r="B42" s="51">
        <f>'[9]INGR 12'!B19</f>
        <v>37998081</v>
      </c>
      <c r="C42" s="51">
        <f>'[9]INGR 12'!C19</f>
        <v>34332871</v>
      </c>
      <c r="D42" s="51">
        <f>'[9]INGR 12'!D19</f>
        <v>53107691</v>
      </c>
      <c r="E42" s="51">
        <f t="shared" si="6"/>
        <v>18774820</v>
      </c>
      <c r="F42" s="243">
        <f t="shared" si="7"/>
        <v>54.68</v>
      </c>
      <c r="G42" s="35">
        <f t="shared" si="11"/>
        <v>30.17</v>
      </c>
      <c r="H42" s="151"/>
      <c r="I42" s="264"/>
      <c r="J42" s="252"/>
      <c r="O42" s="242"/>
    </row>
    <row r="43" spans="1:15" s="241" customFormat="1" ht="23.25" x14ac:dyDescent="0.25">
      <c r="A43" s="248" t="s">
        <v>179</v>
      </c>
      <c r="B43" s="51">
        <f>'[9]INGR 12'!B20</f>
        <v>22621991</v>
      </c>
      <c r="C43" s="51">
        <f>'[9]INGR 12'!C20</f>
        <v>11383033</v>
      </c>
      <c r="D43" s="51">
        <f>'[9]INGR 12'!D20</f>
        <v>41136294</v>
      </c>
      <c r="E43" s="51">
        <f t="shared" si="6"/>
        <v>29753261</v>
      </c>
      <c r="F43" s="243">
        <f t="shared" si="7"/>
        <v>261.38</v>
      </c>
      <c r="G43" s="35">
        <f t="shared" si="11"/>
        <v>69.36</v>
      </c>
      <c r="H43" s="151"/>
      <c r="I43" s="264"/>
      <c r="J43" s="252"/>
      <c r="O43" s="242"/>
    </row>
    <row r="44" spans="1:15" s="241" customFormat="1" ht="15" x14ac:dyDescent="0.25">
      <c r="A44" s="248" t="s">
        <v>180</v>
      </c>
      <c r="B44" s="51">
        <f>'[9]INGR 12'!B21</f>
        <v>397829749</v>
      </c>
      <c r="C44" s="51">
        <f>'[9]INGR 12'!C21</f>
        <v>437673494</v>
      </c>
      <c r="D44" s="51">
        <f>'[9]INGR 12'!D21</f>
        <v>422728624</v>
      </c>
      <c r="E44" s="51">
        <f t="shared" si="6"/>
        <v>-14944870</v>
      </c>
      <c r="F44" s="243">
        <f t="shared" si="7"/>
        <v>-3.41</v>
      </c>
      <c r="G44" s="35">
        <f t="shared" si="11"/>
        <v>-1.04</v>
      </c>
      <c r="H44" s="151"/>
      <c r="I44" s="252"/>
      <c r="J44" s="252"/>
      <c r="O44" s="242"/>
    </row>
    <row r="45" spans="1:15" s="241" customFormat="1" ht="15" x14ac:dyDescent="0.25">
      <c r="A45" s="248" t="s">
        <v>181</v>
      </c>
      <c r="B45" s="51">
        <f>'[9]INGR 12'!B22</f>
        <v>2949138</v>
      </c>
      <c r="C45" s="51">
        <f>'[9]INGR 12'!C22</f>
        <v>1</v>
      </c>
      <c r="D45" s="51">
        <f>'[9]INGR 12'!D22</f>
        <v>0</v>
      </c>
      <c r="E45" s="51">
        <f t="shared" si="6"/>
        <v>-1</v>
      </c>
      <c r="F45" s="243" t="s">
        <v>33</v>
      </c>
      <c r="G45" s="35">
        <f t="shared" si="11"/>
        <v>-100</v>
      </c>
      <c r="H45" s="151"/>
      <c r="I45" s="252"/>
      <c r="J45" s="252"/>
      <c r="O45" s="242"/>
    </row>
    <row r="46" spans="1:15" s="241" customFormat="1" ht="23.25" x14ac:dyDescent="0.25">
      <c r="A46" s="248" t="s">
        <v>182</v>
      </c>
      <c r="B46" s="51">
        <f>'[9]INGR 12'!B23</f>
        <v>33739332</v>
      </c>
      <c r="C46" s="51">
        <f>'[9]INGR 12'!C23</f>
        <v>34838232</v>
      </c>
      <c r="D46" s="51">
        <f>'[9]INGR 12'!D23</f>
        <v>34862856</v>
      </c>
      <c r="E46" s="51">
        <f t="shared" si="6"/>
        <v>24624</v>
      </c>
      <c r="F46" s="243">
        <f>(D46*100/C46)-100</f>
        <v>7.0000000000000007E-2</v>
      </c>
      <c r="G46" s="35">
        <f t="shared" si="11"/>
        <v>-3.76</v>
      </c>
      <c r="H46" s="151"/>
      <c r="I46" s="265"/>
      <c r="J46" s="252"/>
      <c r="O46" s="242"/>
    </row>
    <row r="47" spans="1:15" s="241" customFormat="1" ht="23.25" x14ac:dyDescent="0.25">
      <c r="A47" s="248" t="s">
        <v>183</v>
      </c>
      <c r="B47" s="51">
        <f>'[9]INGR 12'!B24</f>
        <v>9745854</v>
      </c>
      <c r="C47" s="51">
        <f>'[9]INGR 12'!C24</f>
        <v>6991097</v>
      </c>
      <c r="D47" s="51">
        <f>'[9]INGR 12'!D24</f>
        <v>9615228</v>
      </c>
      <c r="E47" s="51">
        <f t="shared" si="6"/>
        <v>2624131</v>
      </c>
      <c r="F47" s="243">
        <f t="shared" si="7"/>
        <v>37.54</v>
      </c>
      <c r="G47" s="35">
        <f t="shared" si="11"/>
        <v>-8.11</v>
      </c>
      <c r="H47" s="151"/>
      <c r="I47" s="265"/>
      <c r="J47" s="252"/>
      <c r="O47" s="242"/>
    </row>
    <row r="48" spans="1:15" s="241" customFormat="1" ht="15" x14ac:dyDescent="0.25">
      <c r="A48" s="136" t="s">
        <v>184</v>
      </c>
      <c r="B48" s="51">
        <f>'[9]INGR 12'!B25</f>
        <v>10523</v>
      </c>
      <c r="C48" s="51">
        <f>'[9]INGR 12'!C25</f>
        <v>0</v>
      </c>
      <c r="D48" s="51">
        <f>'[9]INGR 12'!D25</f>
        <v>2394</v>
      </c>
      <c r="E48" s="51">
        <f t="shared" si="6"/>
        <v>2394</v>
      </c>
      <c r="F48" s="51">
        <v>0</v>
      </c>
      <c r="G48" s="35">
        <f t="shared" si="11"/>
        <v>-78.81</v>
      </c>
      <c r="H48" s="151"/>
      <c r="I48" s="265"/>
      <c r="J48" s="252"/>
      <c r="O48" s="242"/>
    </row>
    <row r="49" spans="1:15" s="241" customFormat="1" ht="15" x14ac:dyDescent="0.25">
      <c r="A49" s="266" t="s">
        <v>185</v>
      </c>
      <c r="B49" s="51">
        <f>'[9]INGR 12'!B26</f>
        <v>34246</v>
      </c>
      <c r="C49" s="51">
        <f>'[9]INGR 12'!C26</f>
        <v>0</v>
      </c>
      <c r="D49" s="51">
        <f>'[9]INGR 12'!D26</f>
        <v>0</v>
      </c>
      <c r="E49" s="51">
        <f t="shared" si="6"/>
        <v>0</v>
      </c>
      <c r="F49" s="267">
        <v>0</v>
      </c>
      <c r="G49" s="35">
        <f t="shared" si="11"/>
        <v>-100</v>
      </c>
      <c r="H49" s="151"/>
      <c r="I49" s="252"/>
      <c r="J49" s="252"/>
      <c r="O49" s="242"/>
    </row>
    <row r="50" spans="1:15" s="241" customFormat="1" ht="23.25" x14ac:dyDescent="0.25">
      <c r="A50" s="266" t="s">
        <v>186</v>
      </c>
      <c r="B50" s="51">
        <f>'[9]INGR 12'!B27</f>
        <v>0</v>
      </c>
      <c r="C50" s="51">
        <f>'[9]INGR 12'!C27</f>
        <v>0</v>
      </c>
      <c r="D50" s="51">
        <f>'[9]INGR 12'!D27</f>
        <v>0</v>
      </c>
      <c r="E50" s="51">
        <f t="shared" si="6"/>
        <v>0</v>
      </c>
      <c r="F50" s="267">
        <v>0</v>
      </c>
      <c r="G50" s="268">
        <v>0</v>
      </c>
      <c r="H50" s="151"/>
      <c r="I50" s="252"/>
      <c r="J50" s="252"/>
      <c r="O50" s="242"/>
    </row>
    <row r="51" spans="1:15" s="241" customFormat="1" ht="3" customHeight="1" x14ac:dyDescent="0.25">
      <c r="A51" s="266"/>
      <c r="B51" s="51"/>
      <c r="C51" s="51"/>
      <c r="D51" s="51"/>
      <c r="E51" s="51"/>
      <c r="F51" s="243"/>
      <c r="G51" s="35"/>
      <c r="H51" s="151"/>
      <c r="I51" s="252"/>
      <c r="J51" s="252"/>
      <c r="O51" s="242"/>
    </row>
    <row r="52" spans="1:15" s="241" customFormat="1" ht="15" x14ac:dyDescent="0.25">
      <c r="A52" s="55" t="s">
        <v>30</v>
      </c>
      <c r="B52" s="239">
        <f>B53+B54</f>
        <v>3430403</v>
      </c>
      <c r="C52" s="239">
        <f>C53+C54</f>
        <v>3456127</v>
      </c>
      <c r="D52" s="239">
        <f>D53</f>
        <v>40769647</v>
      </c>
      <c r="E52" s="239">
        <f t="shared" ref="E52:E54" si="12">D52-C52</f>
        <v>37313520</v>
      </c>
      <c r="F52" s="240">
        <f t="shared" ref="F52:F53" si="13">(D52*100/C52)-100</f>
        <v>1079.6300000000001</v>
      </c>
      <c r="G52" s="19">
        <f>(D52/1.0737)/B52*100-100</f>
        <v>1006.9</v>
      </c>
      <c r="H52" s="151"/>
      <c r="I52" s="252"/>
      <c r="J52" s="252"/>
      <c r="O52" s="242"/>
    </row>
    <row r="53" spans="1:15" s="241" customFormat="1" ht="23.25" x14ac:dyDescent="0.25">
      <c r="A53" s="266" t="s">
        <v>187</v>
      </c>
      <c r="B53" s="51">
        <v>3430403</v>
      </c>
      <c r="C53" s="51">
        <v>3456127</v>
      </c>
      <c r="D53" s="51">
        <v>40769647</v>
      </c>
      <c r="E53" s="51">
        <f t="shared" si="12"/>
        <v>37313520</v>
      </c>
      <c r="F53" s="243">
        <f t="shared" si="13"/>
        <v>1079.6300000000001</v>
      </c>
      <c r="G53" s="35">
        <f>(D53/1.0737)/B53*100-100</f>
        <v>1006.9</v>
      </c>
      <c r="H53" s="151"/>
      <c r="I53" s="252"/>
      <c r="J53" s="252"/>
      <c r="O53" s="242"/>
    </row>
    <row r="54" spans="1:15" s="241" customFormat="1" ht="23.25" x14ac:dyDescent="0.25">
      <c r="A54" s="266" t="s">
        <v>188</v>
      </c>
      <c r="B54" s="51">
        <v>0</v>
      </c>
      <c r="C54" s="51">
        <v>0</v>
      </c>
      <c r="D54" s="51">
        <v>0</v>
      </c>
      <c r="E54" s="51">
        <f t="shared" si="12"/>
        <v>0</v>
      </c>
      <c r="F54" s="267">
        <v>0</v>
      </c>
      <c r="G54" s="268">
        <v>0</v>
      </c>
      <c r="H54" s="151"/>
      <c r="I54" s="252"/>
      <c r="J54" s="252"/>
      <c r="O54" s="242"/>
    </row>
    <row r="55" spans="1:15" s="241" customFormat="1" ht="1.5" customHeight="1" x14ac:dyDescent="0.25">
      <c r="A55" s="46"/>
      <c r="B55" s="51"/>
      <c r="C55" s="51"/>
      <c r="D55" s="51"/>
      <c r="E55" s="51"/>
      <c r="F55" s="243"/>
      <c r="G55" s="35"/>
      <c r="H55" s="151"/>
      <c r="I55" s="269"/>
      <c r="K55" s="242"/>
      <c r="O55" s="242"/>
    </row>
    <row r="56" spans="1:15" s="241" customFormat="1" ht="25.5" customHeight="1" x14ac:dyDescent="0.25">
      <c r="A56" s="55" t="s">
        <v>31</v>
      </c>
      <c r="B56" s="28">
        <v>2558456612</v>
      </c>
      <c r="C56" s="239">
        <v>2462641131</v>
      </c>
      <c r="D56" s="28">
        <v>2624929340</v>
      </c>
      <c r="E56" s="239">
        <f>D56-C56</f>
        <v>162288209</v>
      </c>
      <c r="F56" s="240">
        <f>(D56*100/C56)-100</f>
        <v>6.59</v>
      </c>
      <c r="G56" s="19">
        <f>(D56/1.0737)/B56*100-100</f>
        <v>-4.4400000000000004</v>
      </c>
      <c r="H56" s="151"/>
      <c r="K56" s="242"/>
      <c r="O56" s="242"/>
    </row>
    <row r="57" spans="1:15" s="241" customFormat="1" ht="2.25" customHeight="1" x14ac:dyDescent="0.25">
      <c r="A57" s="270"/>
      <c r="B57" s="109"/>
      <c r="C57" s="109"/>
      <c r="D57" s="109"/>
      <c r="E57" s="109"/>
      <c r="F57" s="271"/>
      <c r="G57" s="272"/>
      <c r="H57" s="151"/>
      <c r="I57" s="273"/>
      <c r="J57" s="273"/>
      <c r="K57" s="242"/>
      <c r="O57" s="242"/>
    </row>
    <row r="58" spans="1:15" ht="12.75" customHeight="1" x14ac:dyDescent="0.25">
      <c r="A58" s="274" t="s">
        <v>77</v>
      </c>
      <c r="B58" s="149"/>
      <c r="C58" s="149"/>
      <c r="D58" s="150"/>
      <c r="E58" s="150"/>
      <c r="F58" s="150"/>
      <c r="G58" s="95"/>
      <c r="H58" s="151"/>
      <c r="K58" s="130"/>
    </row>
    <row r="59" spans="1:15" ht="12.75" customHeight="1" x14ac:dyDescent="0.25">
      <c r="A59" s="1003" t="s">
        <v>36</v>
      </c>
      <c r="B59" s="1003"/>
      <c r="C59" s="95"/>
      <c r="D59" s="95"/>
      <c r="E59" s="95"/>
      <c r="F59" s="95"/>
      <c r="G59" s="95"/>
      <c r="H59" s="151"/>
      <c r="K59" s="130"/>
    </row>
    <row r="60" spans="1:15" ht="15" x14ac:dyDescent="0.25">
      <c r="B60" s="71"/>
      <c r="C60" s="71"/>
      <c r="D60" s="71"/>
      <c r="H60" s="151"/>
    </row>
  </sheetData>
  <mergeCells count="11">
    <mergeCell ref="I31:J31"/>
    <mergeCell ref="A59:B59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rintOptions horizontalCentered="1"/>
  <pageMargins left="0.74803149606299213" right="0.31496062992125984" top="0.98425196850393704" bottom="0.98425196850393704" header="0" footer="0"/>
  <pageSetup scale="4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E61" sqref="E61"/>
    </sheetView>
  </sheetViews>
  <sheetFormatPr baseColWidth="10" defaultRowHeight="12.75" x14ac:dyDescent="0.2"/>
  <cols>
    <col min="1" max="1" width="2.7109375" style="1" customWidth="1"/>
    <col min="2" max="2" width="66.28515625" style="1" customWidth="1"/>
    <col min="3" max="3" width="10.140625" style="1" customWidth="1"/>
    <col min="4" max="4" width="16.28515625" style="1" customWidth="1"/>
    <col min="5" max="5" width="2.7109375" style="1" customWidth="1"/>
    <col min="6" max="6" width="14.85546875" style="1" bestFit="1" customWidth="1"/>
    <col min="7" max="7" width="16.5703125" style="1" bestFit="1" customWidth="1"/>
    <col min="8" max="9" width="14.85546875" style="1" bestFit="1" customWidth="1"/>
    <col min="10" max="16384" width="11.42578125" style="1"/>
  </cols>
  <sheetData>
    <row r="1" spans="1:8" ht="15.75" x14ac:dyDescent="0.25">
      <c r="A1" s="1017"/>
      <c r="B1" s="1018"/>
      <c r="C1" s="1018"/>
      <c r="D1" s="1018"/>
      <c r="E1" s="1019"/>
    </row>
    <row r="2" spans="1:8" x14ac:dyDescent="0.2">
      <c r="A2" s="1012" t="s">
        <v>78</v>
      </c>
      <c r="B2" s="1013"/>
      <c r="C2" s="1013"/>
      <c r="D2" s="1013"/>
      <c r="E2" s="1014"/>
    </row>
    <row r="3" spans="1:8" x14ac:dyDescent="0.2">
      <c r="A3" s="1012" t="s">
        <v>52</v>
      </c>
      <c r="B3" s="1013"/>
      <c r="C3" s="1013"/>
      <c r="D3" s="1013"/>
      <c r="E3" s="1014"/>
    </row>
    <row r="4" spans="1:8" x14ac:dyDescent="0.2">
      <c r="A4" s="1020" t="s">
        <v>53</v>
      </c>
      <c r="B4" s="1021"/>
      <c r="C4" s="1021"/>
      <c r="D4" s="1021"/>
      <c r="E4" s="1022"/>
    </row>
    <row r="5" spans="1:8" ht="13.5" thickBot="1" x14ac:dyDescent="0.25">
      <c r="A5" s="1023"/>
      <c r="B5" s="1024"/>
      <c r="C5" s="1024"/>
      <c r="D5" s="1024"/>
      <c r="E5" s="1025"/>
    </row>
    <row r="6" spans="1:8" x14ac:dyDescent="0.2">
      <c r="A6" s="1026"/>
      <c r="B6" s="1027"/>
      <c r="C6" s="1027"/>
      <c r="D6" s="1027"/>
      <c r="E6" s="222"/>
    </row>
    <row r="7" spans="1:8" x14ac:dyDescent="0.2">
      <c r="A7" s="1012" t="s">
        <v>143</v>
      </c>
      <c r="B7" s="1013"/>
      <c r="C7" s="1013"/>
      <c r="D7" s="1013"/>
      <c r="E7" s="1014"/>
    </row>
    <row r="8" spans="1:8" x14ac:dyDescent="0.2">
      <c r="A8" s="202"/>
      <c r="B8" s="203"/>
      <c r="C8" s="204"/>
      <c r="D8" s="204"/>
      <c r="E8" s="201"/>
    </row>
    <row r="9" spans="1:8" x14ac:dyDescent="0.2">
      <c r="A9" s="202"/>
      <c r="B9" s="203"/>
      <c r="C9" s="204"/>
      <c r="D9" s="204"/>
      <c r="E9" s="201"/>
    </row>
    <row r="10" spans="1:8" x14ac:dyDescent="0.2">
      <c r="A10" s="202"/>
      <c r="B10" s="203" t="s">
        <v>3</v>
      </c>
      <c r="C10" s="204"/>
      <c r="D10" s="207" t="s">
        <v>12</v>
      </c>
      <c r="E10" s="201"/>
    </row>
    <row r="11" spans="1:8" x14ac:dyDescent="0.2">
      <c r="A11" s="205"/>
      <c r="B11" s="206"/>
      <c r="E11" s="201"/>
    </row>
    <row r="12" spans="1:8" x14ac:dyDescent="0.2">
      <c r="A12" s="205"/>
      <c r="C12" s="204"/>
      <c r="E12" s="201"/>
    </row>
    <row r="13" spans="1:8" ht="15" x14ac:dyDescent="0.25">
      <c r="A13" s="223" t="s">
        <v>81</v>
      </c>
      <c r="B13" s="206"/>
      <c r="D13" s="208"/>
      <c r="E13" s="201"/>
      <c r="H13" s="151"/>
    </row>
    <row r="14" spans="1:8" x14ac:dyDescent="0.2">
      <c r="A14" s="224"/>
      <c r="B14" s="1" t="s">
        <v>144</v>
      </c>
      <c r="D14" s="208">
        <v>1614092</v>
      </c>
      <c r="E14" s="201"/>
      <c r="F14" s="69"/>
      <c r="H14" s="225"/>
    </row>
    <row r="15" spans="1:8" x14ac:dyDescent="0.2">
      <c r="A15" s="205"/>
      <c r="B15" s="206" t="s">
        <v>145</v>
      </c>
      <c r="D15" s="226">
        <v>0</v>
      </c>
      <c r="E15" s="201"/>
      <c r="H15" s="227" t="s">
        <v>141</v>
      </c>
    </row>
    <row r="16" spans="1:8" x14ac:dyDescent="0.2">
      <c r="A16" s="205"/>
      <c r="B16" s="206" t="s">
        <v>146</v>
      </c>
      <c r="D16" s="208">
        <v>8744</v>
      </c>
      <c r="E16" s="201"/>
      <c r="H16" s="227"/>
    </row>
    <row r="17" spans="1:9" x14ac:dyDescent="0.2">
      <c r="A17" s="228"/>
      <c r="B17" s="1" t="s">
        <v>147</v>
      </c>
      <c r="D17" s="208">
        <v>111995635</v>
      </c>
      <c r="E17" s="201"/>
    </row>
    <row r="18" spans="1:9" ht="9.75" customHeight="1" x14ac:dyDescent="0.2">
      <c r="A18" s="205"/>
      <c r="B18" s="210"/>
      <c r="D18" s="208"/>
      <c r="E18" s="201"/>
      <c r="H18" s="70"/>
    </row>
    <row r="19" spans="1:9" x14ac:dyDescent="0.2">
      <c r="A19" s="223" t="s">
        <v>148</v>
      </c>
      <c r="B19" s="229"/>
      <c r="D19" s="230">
        <v>0</v>
      </c>
      <c r="E19" s="201"/>
      <c r="F19" s="231"/>
    </row>
    <row r="20" spans="1:9" x14ac:dyDescent="0.2">
      <c r="A20" s="223" t="s">
        <v>149</v>
      </c>
      <c r="B20" s="229"/>
      <c r="D20" s="208">
        <v>190143</v>
      </c>
      <c r="E20" s="201"/>
      <c r="F20" s="231"/>
    </row>
    <row r="21" spans="1:9" ht="27.75" customHeight="1" x14ac:dyDescent="0.2">
      <c r="A21" s="1015" t="s">
        <v>150</v>
      </c>
      <c r="B21" s="1016"/>
      <c r="D21" s="230">
        <v>0</v>
      </c>
      <c r="E21" s="201"/>
      <c r="F21" s="231"/>
    </row>
    <row r="22" spans="1:9" ht="14.25" x14ac:dyDescent="0.2">
      <c r="A22" s="205"/>
      <c r="D22" s="208"/>
      <c r="E22" s="201"/>
      <c r="F22" s="232"/>
      <c r="I22" s="233"/>
    </row>
    <row r="23" spans="1:9" x14ac:dyDescent="0.2">
      <c r="A23" s="205"/>
      <c r="B23" s="210"/>
      <c r="D23" s="208"/>
      <c r="E23" s="201"/>
      <c r="G23" s="69"/>
      <c r="I23" s="233"/>
    </row>
    <row r="24" spans="1:9" ht="13.5" thickBot="1" x14ac:dyDescent="0.25">
      <c r="A24" s="205"/>
      <c r="B24" s="213" t="s">
        <v>151</v>
      </c>
      <c r="D24" s="234">
        <f>SUM(D14:D23)</f>
        <v>113808614</v>
      </c>
      <c r="E24" s="201"/>
      <c r="F24" s="107"/>
      <c r="G24" s="70"/>
      <c r="I24" s="233"/>
    </row>
    <row r="25" spans="1:9" ht="13.5" thickTop="1" x14ac:dyDescent="0.2">
      <c r="A25" s="205"/>
      <c r="B25" s="210"/>
      <c r="D25" s="69"/>
      <c r="E25" s="201"/>
      <c r="I25" s="233"/>
    </row>
    <row r="26" spans="1:9" x14ac:dyDescent="0.2">
      <c r="A26" s="205"/>
      <c r="B26" s="210"/>
      <c r="D26" s="69"/>
      <c r="E26" s="201"/>
      <c r="I26" s="233"/>
    </row>
    <row r="27" spans="1:9" ht="13.5" thickBot="1" x14ac:dyDescent="0.25">
      <c r="A27" s="215"/>
      <c r="B27" s="235"/>
      <c r="C27" s="235"/>
      <c r="D27" s="217"/>
      <c r="E27" s="218"/>
      <c r="I27" s="233"/>
    </row>
    <row r="28" spans="1:9" x14ac:dyDescent="0.2">
      <c r="B28" s="206"/>
    </row>
    <row r="29" spans="1:9" x14ac:dyDescent="0.2">
      <c r="B29" s="206"/>
    </row>
    <row r="30" spans="1:9" x14ac:dyDescent="0.2">
      <c r="B30" s="206"/>
    </row>
  </sheetData>
  <mergeCells count="8">
    <mergeCell ref="A7:E7"/>
    <mergeCell ref="A21:B21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opLeftCell="A4" workbookViewId="0">
      <selection activeCell="E61" sqref="E61"/>
    </sheetView>
  </sheetViews>
  <sheetFormatPr baseColWidth="10" defaultRowHeight="12.75" x14ac:dyDescent="0.2"/>
  <cols>
    <col min="1" max="1" width="2.7109375" style="1" customWidth="1"/>
    <col min="2" max="2" width="64" style="1" customWidth="1"/>
    <col min="3" max="3" width="23" style="1" customWidth="1"/>
    <col min="4" max="4" width="2.7109375" style="1" customWidth="1"/>
    <col min="5" max="16384" width="11.42578125" style="1"/>
  </cols>
  <sheetData>
    <row r="1" spans="1:7" ht="15.75" x14ac:dyDescent="0.25">
      <c r="A1" s="1017"/>
      <c r="B1" s="1018"/>
      <c r="C1" s="1018"/>
      <c r="D1" s="1019"/>
    </row>
    <row r="2" spans="1:7" x14ac:dyDescent="0.2">
      <c r="A2" s="1012" t="s">
        <v>78</v>
      </c>
      <c r="B2" s="1013"/>
      <c r="C2" s="1013"/>
      <c r="D2" s="1014"/>
    </row>
    <row r="3" spans="1:7" x14ac:dyDescent="0.2">
      <c r="A3" s="1012" t="s">
        <v>52</v>
      </c>
      <c r="B3" s="1013"/>
      <c r="C3" s="1013"/>
      <c r="D3" s="1014"/>
    </row>
    <row r="4" spans="1:7" ht="13.5" thickBot="1" x14ac:dyDescent="0.25">
      <c r="A4" s="1030" t="s">
        <v>2</v>
      </c>
      <c r="B4" s="1031"/>
      <c r="C4" s="1031"/>
      <c r="D4" s="1032"/>
    </row>
    <row r="5" spans="1:7" x14ac:dyDescent="0.2">
      <c r="A5" s="1026"/>
      <c r="B5" s="1027"/>
      <c r="C5" s="1027"/>
      <c r="D5" s="1033"/>
    </row>
    <row r="6" spans="1:7" x14ac:dyDescent="0.2">
      <c r="A6" s="1012"/>
      <c r="B6" s="1013"/>
      <c r="C6" s="1013"/>
      <c r="D6" s="201"/>
    </row>
    <row r="7" spans="1:7" ht="15" x14ac:dyDescent="0.25">
      <c r="A7" s="1012" t="s">
        <v>140</v>
      </c>
      <c r="B7" s="1013"/>
      <c r="C7" s="1013"/>
      <c r="D7" s="1014"/>
      <c r="G7" s="118" t="s">
        <v>141</v>
      </c>
    </row>
    <row r="8" spans="1:7" x14ac:dyDescent="0.2">
      <c r="A8" s="202"/>
      <c r="B8" s="203"/>
      <c r="C8" s="204"/>
      <c r="D8" s="201"/>
    </row>
    <row r="9" spans="1:7" x14ac:dyDescent="0.2">
      <c r="A9" s="202"/>
      <c r="B9" s="203"/>
      <c r="C9" s="204"/>
      <c r="D9" s="201"/>
    </row>
    <row r="10" spans="1:7" x14ac:dyDescent="0.2">
      <c r="A10" s="202"/>
      <c r="B10" s="203"/>
      <c r="C10" s="204"/>
      <c r="D10" s="201"/>
    </row>
    <row r="11" spans="1:7" x14ac:dyDescent="0.2">
      <c r="A11" s="205"/>
      <c r="B11" s="206"/>
      <c r="D11" s="201"/>
    </row>
    <row r="12" spans="1:7" x14ac:dyDescent="0.2">
      <c r="A12" s="205"/>
      <c r="B12" s="203" t="s">
        <v>3</v>
      </c>
      <c r="C12" s="207" t="s">
        <v>12</v>
      </c>
      <c r="D12" s="201"/>
    </row>
    <row r="13" spans="1:7" x14ac:dyDescent="0.2">
      <c r="A13" s="205"/>
      <c r="B13" s="203"/>
      <c r="C13" s="207"/>
      <c r="D13" s="201"/>
    </row>
    <row r="14" spans="1:7" x14ac:dyDescent="0.2">
      <c r="A14" s="205"/>
      <c r="B14" s="206"/>
      <c r="C14" s="208"/>
      <c r="D14" s="201"/>
    </row>
    <row r="15" spans="1:7" ht="27" customHeight="1" x14ac:dyDescent="0.2">
      <c r="A15" s="1028" t="s">
        <v>80</v>
      </c>
      <c r="B15" s="1029"/>
      <c r="C15" s="208">
        <v>99437231</v>
      </c>
      <c r="D15" s="201"/>
    </row>
    <row r="16" spans="1:7" x14ac:dyDescent="0.2">
      <c r="A16" s="205"/>
      <c r="B16" s="206" t="s">
        <v>142</v>
      </c>
      <c r="C16" s="208"/>
      <c r="D16" s="201"/>
    </row>
    <row r="17" spans="1:4" x14ac:dyDescent="0.2">
      <c r="A17" s="205"/>
      <c r="B17" s="206"/>
      <c r="C17" s="208"/>
      <c r="D17" s="201"/>
    </row>
    <row r="18" spans="1:4" x14ac:dyDescent="0.2">
      <c r="A18" s="205"/>
      <c r="B18" s="206"/>
      <c r="C18" s="208"/>
      <c r="D18" s="201"/>
    </row>
    <row r="19" spans="1:4" x14ac:dyDescent="0.2">
      <c r="A19" s="205"/>
      <c r="B19" s="209"/>
      <c r="D19" s="201"/>
    </row>
    <row r="20" spans="1:4" x14ac:dyDescent="0.2">
      <c r="A20" s="205"/>
      <c r="B20" s="210"/>
      <c r="C20" s="69"/>
      <c r="D20" s="201"/>
    </row>
    <row r="21" spans="1:4" x14ac:dyDescent="0.2">
      <c r="A21" s="205"/>
      <c r="B21" s="210"/>
      <c r="C21" s="69"/>
      <c r="D21" s="201"/>
    </row>
    <row r="22" spans="1:4" x14ac:dyDescent="0.2">
      <c r="A22" s="205"/>
      <c r="B22" s="211"/>
      <c r="C22" s="69"/>
      <c r="D22" s="201"/>
    </row>
    <row r="23" spans="1:4" x14ac:dyDescent="0.2">
      <c r="A23" s="205"/>
      <c r="B23" s="210"/>
      <c r="C23" s="69"/>
      <c r="D23" s="201"/>
    </row>
    <row r="24" spans="1:4" x14ac:dyDescent="0.2">
      <c r="A24" s="205"/>
      <c r="B24" s="210"/>
      <c r="C24" s="212"/>
      <c r="D24" s="201"/>
    </row>
    <row r="25" spans="1:4" ht="13.5" thickBot="1" x14ac:dyDescent="0.25">
      <c r="A25" s="205"/>
      <c r="B25" s="213" t="s">
        <v>15</v>
      </c>
      <c r="C25" s="214">
        <f>SUM(C15:C23)</f>
        <v>99437231</v>
      </c>
      <c r="D25" s="201"/>
    </row>
    <row r="26" spans="1:4" ht="13.5" thickTop="1" x14ac:dyDescent="0.2">
      <c r="A26" s="205"/>
      <c r="B26" s="210"/>
      <c r="C26" s="69"/>
      <c r="D26" s="201"/>
    </row>
    <row r="27" spans="1:4" x14ac:dyDescent="0.2">
      <c r="A27" s="205"/>
      <c r="B27" s="206"/>
      <c r="C27" s="69"/>
      <c r="D27" s="201"/>
    </row>
    <row r="28" spans="1:4" x14ac:dyDescent="0.2">
      <c r="A28" s="205"/>
      <c r="B28" s="206"/>
      <c r="C28" s="69"/>
      <c r="D28" s="201"/>
    </row>
    <row r="29" spans="1:4" x14ac:dyDescent="0.2">
      <c r="A29" s="205"/>
      <c r="B29" s="206"/>
      <c r="C29" s="69"/>
      <c r="D29" s="201"/>
    </row>
    <row r="30" spans="1:4" x14ac:dyDescent="0.2">
      <c r="A30" s="205"/>
      <c r="B30" s="206"/>
      <c r="C30" s="69"/>
      <c r="D30" s="201"/>
    </row>
    <row r="31" spans="1:4" ht="13.5" thickBot="1" x14ac:dyDescent="0.25">
      <c r="A31" s="215"/>
      <c r="B31" s="216"/>
      <c r="C31" s="217"/>
      <c r="D31" s="218"/>
    </row>
    <row r="32" spans="1:4" x14ac:dyDescent="0.2">
      <c r="B32" s="206"/>
      <c r="C32" s="69"/>
    </row>
    <row r="33" spans="2:3" x14ac:dyDescent="0.2">
      <c r="B33" s="206"/>
      <c r="C33" s="219"/>
    </row>
    <row r="34" spans="2:3" x14ac:dyDescent="0.2">
      <c r="B34" s="206"/>
      <c r="C34" s="69"/>
    </row>
    <row r="35" spans="2:3" x14ac:dyDescent="0.2">
      <c r="B35" s="220"/>
      <c r="C35" s="221"/>
    </row>
    <row r="36" spans="2:3" x14ac:dyDescent="0.2">
      <c r="B36" s="220"/>
      <c r="C36" s="221"/>
    </row>
  </sheetData>
  <mergeCells count="8">
    <mergeCell ref="A7:D7"/>
    <mergeCell ref="A15:B15"/>
    <mergeCell ref="A1:D1"/>
    <mergeCell ref="A2:D2"/>
    <mergeCell ref="A3:D3"/>
    <mergeCell ref="A4:D4"/>
    <mergeCell ref="A5:D5"/>
    <mergeCell ref="A6:C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07"/>
  <sheetViews>
    <sheetView showGridLines="0" zoomScale="98" zoomScaleNormal="98" zoomScaleSheetLayoutView="90" workbookViewId="0">
      <selection activeCell="H24" sqref="H24"/>
    </sheetView>
  </sheetViews>
  <sheetFormatPr baseColWidth="10" defaultRowHeight="12.75" x14ac:dyDescent="0.25"/>
  <cols>
    <col min="1" max="1" width="2.7109375" style="168" customWidth="1"/>
    <col min="2" max="2" width="66.7109375" style="168" customWidth="1"/>
    <col min="3" max="3" width="3.140625" style="168" customWidth="1"/>
    <col min="4" max="4" width="17.85546875" style="168" customWidth="1"/>
    <col min="5" max="5" width="2.7109375" style="168" customWidth="1"/>
    <col min="6" max="6" width="16.5703125" style="168" bestFit="1" customWidth="1"/>
    <col min="7" max="16384" width="11.42578125" style="168"/>
  </cols>
  <sheetData>
    <row r="4" spans="1:11" ht="13.5" thickBot="1" x14ac:dyDescent="0.3"/>
    <row r="5" spans="1:11" ht="9" customHeight="1" x14ac:dyDescent="0.25">
      <c r="A5" s="1041"/>
      <c r="B5" s="1042"/>
      <c r="C5" s="1042"/>
      <c r="D5" s="1042"/>
      <c r="E5" s="1043"/>
    </row>
    <row r="6" spans="1:11" ht="15.75" customHeight="1" x14ac:dyDescent="0.25">
      <c r="A6" s="1034" t="s">
        <v>78</v>
      </c>
      <c r="B6" s="1035"/>
      <c r="C6" s="1035"/>
      <c r="D6" s="1035"/>
      <c r="E6" s="1036"/>
      <c r="H6" s="1065"/>
      <c r="I6" s="1065"/>
      <c r="J6" s="1065"/>
      <c r="K6" s="1065"/>
    </row>
    <row r="7" spans="1:11" ht="17.25" customHeight="1" x14ac:dyDescent="0.25">
      <c r="A7" s="1034" t="s">
        <v>82</v>
      </c>
      <c r="B7" s="1035"/>
      <c r="C7" s="1035"/>
      <c r="D7" s="1035"/>
      <c r="E7" s="1036"/>
      <c r="H7" s="1065"/>
      <c r="I7" s="1065"/>
      <c r="J7" s="1065"/>
      <c r="K7" s="1065"/>
    </row>
    <row r="8" spans="1:11" ht="15" customHeight="1" x14ac:dyDescent="0.25">
      <c r="A8" s="1044" t="s">
        <v>2</v>
      </c>
      <c r="B8" s="1045"/>
      <c r="C8" s="1045"/>
      <c r="D8" s="1045"/>
      <c r="E8" s="1046"/>
      <c r="H8" s="1065"/>
      <c r="I8" s="1066"/>
      <c r="J8" s="1065"/>
      <c r="K8" s="1065"/>
    </row>
    <row r="9" spans="1:11" ht="13.5" thickBot="1" x14ac:dyDescent="0.3">
      <c r="A9" s="1047"/>
      <c r="B9" s="1048"/>
      <c r="C9" s="1048"/>
      <c r="D9" s="1048"/>
      <c r="E9" s="1049"/>
      <c r="H9" s="1065"/>
      <c r="I9" s="1065"/>
      <c r="J9" s="1065"/>
      <c r="K9" s="1065"/>
    </row>
    <row r="10" spans="1:11" ht="12" customHeight="1" x14ac:dyDescent="0.25">
      <c r="A10" s="1050"/>
      <c r="B10" s="1051"/>
      <c r="C10" s="1051"/>
      <c r="D10" s="1051"/>
      <c r="E10" s="169"/>
      <c r="H10" s="1065"/>
      <c r="I10" s="1065"/>
      <c r="J10" s="1065"/>
      <c r="K10" s="1065"/>
    </row>
    <row r="11" spans="1:11" ht="18" customHeight="1" x14ac:dyDescent="0.25">
      <c r="A11" s="1034" t="s">
        <v>83</v>
      </c>
      <c r="B11" s="1035"/>
      <c r="C11" s="1035"/>
      <c r="D11" s="1035"/>
      <c r="E11" s="1036"/>
    </row>
    <row r="12" spans="1:11" x14ac:dyDescent="0.25">
      <c r="A12" s="170"/>
      <c r="B12" s="171"/>
      <c r="C12" s="172"/>
      <c r="D12" s="173" t="s">
        <v>12</v>
      </c>
      <c r="E12" s="174"/>
    </row>
    <row r="13" spans="1:11" ht="30.75" customHeight="1" x14ac:dyDescent="0.25">
      <c r="A13" s="1037" t="s">
        <v>84</v>
      </c>
      <c r="B13" s="1038"/>
      <c r="C13" s="172"/>
      <c r="D13" s="173"/>
      <c r="E13" s="174"/>
    </row>
    <row r="14" spans="1:11" x14ac:dyDescent="0.25">
      <c r="A14" s="170"/>
      <c r="C14" s="172"/>
      <c r="D14" s="173"/>
      <c r="E14" s="174"/>
    </row>
    <row r="15" spans="1:11" x14ac:dyDescent="0.25">
      <c r="A15" s="170"/>
      <c r="B15" s="168" t="s">
        <v>85</v>
      </c>
      <c r="D15" s="175">
        <v>412975</v>
      </c>
      <c r="E15" s="174"/>
    </row>
    <row r="16" spans="1:11" x14ac:dyDescent="0.25">
      <c r="A16" s="170"/>
      <c r="B16" s="168" t="s">
        <v>86</v>
      </c>
      <c r="C16" s="172"/>
      <c r="D16" s="176">
        <v>6821028</v>
      </c>
      <c r="E16" s="174"/>
    </row>
    <row r="17" spans="1:5" x14ac:dyDescent="0.25">
      <c r="A17" s="170"/>
      <c r="B17" s="168" t="s">
        <v>87</v>
      </c>
      <c r="C17" s="172"/>
      <c r="D17" s="176">
        <v>2021314</v>
      </c>
      <c r="E17" s="174"/>
    </row>
    <row r="18" spans="1:5" ht="15.75" customHeight="1" x14ac:dyDescent="0.25">
      <c r="A18" s="177" t="s">
        <v>88</v>
      </c>
      <c r="C18" s="172"/>
      <c r="D18" s="175"/>
      <c r="E18" s="174"/>
    </row>
    <row r="19" spans="1:5" ht="4.5" customHeight="1" x14ac:dyDescent="0.25">
      <c r="A19" s="177"/>
      <c r="C19" s="172"/>
      <c r="D19" s="175"/>
      <c r="E19" s="174"/>
    </row>
    <row r="20" spans="1:5" ht="15.75" customHeight="1" x14ac:dyDescent="0.25">
      <c r="A20" s="177" t="s">
        <v>89</v>
      </c>
      <c r="C20" s="172"/>
      <c r="D20" s="175"/>
      <c r="E20" s="174"/>
    </row>
    <row r="21" spans="1:5" ht="15.75" customHeight="1" x14ac:dyDescent="0.25">
      <c r="A21" s="170"/>
      <c r="B21" s="168" t="s">
        <v>90</v>
      </c>
      <c r="C21" s="172"/>
      <c r="D21" s="175">
        <v>64901528</v>
      </c>
      <c r="E21" s="174"/>
    </row>
    <row r="22" spans="1:5" ht="15.75" customHeight="1" x14ac:dyDescent="0.25">
      <c r="A22" s="177" t="s">
        <v>91</v>
      </c>
      <c r="C22" s="172"/>
      <c r="D22" s="175"/>
      <c r="E22" s="174"/>
    </row>
    <row r="23" spans="1:5" ht="15.75" customHeight="1" x14ac:dyDescent="0.25">
      <c r="A23" s="170"/>
      <c r="B23" s="168" t="s">
        <v>92</v>
      </c>
      <c r="C23" s="172"/>
      <c r="D23" s="176">
        <v>34267351</v>
      </c>
      <c r="E23" s="174"/>
    </row>
    <row r="24" spans="1:5" ht="15.75" customHeight="1" x14ac:dyDescent="0.25">
      <c r="A24" s="170"/>
      <c r="B24" s="168" t="s">
        <v>93</v>
      </c>
      <c r="C24" s="172"/>
      <c r="D24" s="176">
        <v>6232</v>
      </c>
      <c r="E24" s="174"/>
    </row>
    <row r="25" spans="1:5" ht="15.75" customHeight="1" x14ac:dyDescent="0.25">
      <c r="A25" s="177" t="s">
        <v>94</v>
      </c>
      <c r="C25" s="172"/>
      <c r="D25" s="175"/>
      <c r="E25" s="174"/>
    </row>
    <row r="26" spans="1:5" ht="15.75" customHeight="1" x14ac:dyDescent="0.25">
      <c r="A26" s="177"/>
      <c r="B26" s="168" t="s">
        <v>95</v>
      </c>
      <c r="C26" s="172"/>
      <c r="D26" s="175">
        <v>290128603</v>
      </c>
      <c r="E26" s="174"/>
    </row>
    <row r="27" spans="1:5" ht="15.75" customHeight="1" x14ac:dyDescent="0.25">
      <c r="A27" s="177" t="s">
        <v>96</v>
      </c>
      <c r="C27" s="172"/>
      <c r="D27" s="175"/>
      <c r="E27" s="174"/>
    </row>
    <row r="28" spans="1:5" ht="15.75" customHeight="1" x14ac:dyDescent="0.25">
      <c r="A28" s="177"/>
      <c r="B28" s="168" t="s">
        <v>97</v>
      </c>
      <c r="C28" s="172"/>
      <c r="D28" s="175">
        <v>984248</v>
      </c>
      <c r="E28" s="174"/>
    </row>
    <row r="29" spans="1:5" ht="15.75" customHeight="1" x14ac:dyDescent="0.25">
      <c r="A29" s="177"/>
      <c r="B29" s="168" t="s">
        <v>98</v>
      </c>
      <c r="C29" s="172"/>
      <c r="D29" s="176">
        <v>781</v>
      </c>
      <c r="E29" s="174"/>
    </row>
    <row r="30" spans="1:5" ht="17.25" customHeight="1" x14ac:dyDescent="0.25">
      <c r="A30" s="177" t="s">
        <v>99</v>
      </c>
      <c r="C30" s="172"/>
      <c r="D30" s="175"/>
      <c r="E30" s="174"/>
    </row>
    <row r="31" spans="1:5" ht="25.5" customHeight="1" x14ac:dyDescent="0.25">
      <c r="A31" s="177"/>
      <c r="B31" s="178" t="s">
        <v>100</v>
      </c>
      <c r="C31" s="172"/>
      <c r="D31" s="176">
        <v>80024852</v>
      </c>
      <c r="E31" s="174"/>
    </row>
    <row r="32" spans="1:5" ht="15.75" customHeight="1" x14ac:dyDescent="0.25">
      <c r="A32" s="177" t="s">
        <v>101</v>
      </c>
      <c r="C32" s="172"/>
      <c r="D32" s="175"/>
      <c r="E32" s="174"/>
    </row>
    <row r="33" spans="1:5" ht="15.75" customHeight="1" x14ac:dyDescent="0.25">
      <c r="A33" s="177"/>
      <c r="B33" s="168" t="s">
        <v>102</v>
      </c>
      <c r="C33" s="172"/>
      <c r="D33" s="175">
        <v>14362909</v>
      </c>
      <c r="E33" s="174"/>
    </row>
    <row r="34" spans="1:5" ht="17.25" customHeight="1" x14ac:dyDescent="0.25">
      <c r="A34" s="170"/>
      <c r="B34" s="168" t="s">
        <v>103</v>
      </c>
      <c r="C34" s="172"/>
      <c r="D34" s="175">
        <v>629154022</v>
      </c>
      <c r="E34" s="174"/>
    </row>
    <row r="35" spans="1:5" ht="19.5" customHeight="1" x14ac:dyDescent="0.25">
      <c r="A35" s="177" t="s">
        <v>104</v>
      </c>
      <c r="C35" s="172"/>
      <c r="D35" s="175"/>
      <c r="E35" s="174"/>
    </row>
    <row r="36" spans="1:5" x14ac:dyDescent="0.25">
      <c r="A36" s="177"/>
      <c r="B36" s="178" t="s">
        <v>105</v>
      </c>
      <c r="C36" s="172"/>
      <c r="D36" s="176">
        <v>1248657</v>
      </c>
      <c r="E36" s="174"/>
    </row>
    <row r="37" spans="1:5" x14ac:dyDescent="0.25">
      <c r="A37" s="177" t="s">
        <v>106</v>
      </c>
      <c r="C37" s="172"/>
      <c r="D37" s="175"/>
      <c r="E37" s="174"/>
    </row>
    <row r="38" spans="1:5" x14ac:dyDescent="0.25">
      <c r="A38" s="177"/>
      <c r="B38" s="168" t="s">
        <v>107</v>
      </c>
      <c r="C38" s="172"/>
      <c r="D38" s="175">
        <v>26067532</v>
      </c>
      <c r="E38" s="174"/>
    </row>
    <row r="39" spans="1:5" ht="15.75" customHeight="1" x14ac:dyDescent="0.25">
      <c r="A39" s="177" t="s">
        <v>108</v>
      </c>
      <c r="C39" s="172"/>
      <c r="D39" s="176"/>
      <c r="E39" s="174"/>
    </row>
    <row r="40" spans="1:5" ht="15.75" customHeight="1" x14ac:dyDescent="0.25">
      <c r="A40" s="177"/>
      <c r="B40" s="168" t="s">
        <v>109</v>
      </c>
      <c r="C40" s="172"/>
      <c r="D40" s="176">
        <v>336296</v>
      </c>
      <c r="E40" s="174"/>
    </row>
    <row r="41" spans="1:5" ht="15.75" customHeight="1" x14ac:dyDescent="0.25">
      <c r="A41" s="177" t="s">
        <v>110</v>
      </c>
      <c r="C41" s="172"/>
      <c r="D41" s="175"/>
      <c r="E41" s="174"/>
    </row>
    <row r="42" spans="1:5" ht="15.75" customHeight="1" x14ac:dyDescent="0.25">
      <c r="A42" s="177"/>
      <c r="B42" s="168" t="s">
        <v>111</v>
      </c>
      <c r="C42" s="172"/>
      <c r="D42" s="175">
        <v>1789574</v>
      </c>
      <c r="E42" s="174"/>
    </row>
    <row r="43" spans="1:5" ht="15.75" customHeight="1" thickBot="1" x14ac:dyDescent="0.3">
      <c r="A43" s="179"/>
      <c r="B43" s="180" t="s">
        <v>112</v>
      </c>
      <c r="C43" s="181"/>
      <c r="D43" s="182">
        <v>114715547</v>
      </c>
      <c r="E43" s="183"/>
    </row>
    <row r="44" spans="1:5" ht="15.75" customHeight="1" x14ac:dyDescent="0.25">
      <c r="A44" s="177" t="s">
        <v>86</v>
      </c>
      <c r="C44" s="172"/>
      <c r="D44" s="175"/>
      <c r="E44" s="174"/>
    </row>
    <row r="45" spans="1:5" ht="15.75" customHeight="1" x14ac:dyDescent="0.25">
      <c r="A45" s="177"/>
      <c r="B45" s="168" t="s">
        <v>113</v>
      </c>
      <c r="C45" s="172"/>
      <c r="D45" s="175">
        <v>0</v>
      </c>
      <c r="E45" s="174"/>
    </row>
    <row r="46" spans="1:5" ht="15.75" customHeight="1" x14ac:dyDescent="0.25">
      <c r="A46" s="177"/>
      <c r="B46" s="168" t="s">
        <v>114</v>
      </c>
      <c r="C46" s="172"/>
      <c r="D46" s="176">
        <v>2508</v>
      </c>
      <c r="E46" s="174"/>
    </row>
    <row r="47" spans="1:5" ht="15.75" customHeight="1" x14ac:dyDescent="0.25">
      <c r="A47" s="177"/>
      <c r="B47" s="168" t="s">
        <v>115</v>
      </c>
      <c r="C47" s="172"/>
      <c r="D47" s="175">
        <v>19499</v>
      </c>
      <c r="E47" s="174"/>
    </row>
    <row r="48" spans="1:5" ht="15.75" customHeight="1" x14ac:dyDescent="0.25">
      <c r="A48" s="177" t="s">
        <v>116</v>
      </c>
      <c r="C48" s="172"/>
      <c r="D48" s="175"/>
      <c r="E48" s="174"/>
    </row>
    <row r="49" spans="1:5" ht="15.75" customHeight="1" x14ac:dyDescent="0.25">
      <c r="A49" s="177"/>
      <c r="B49" s="168" t="s">
        <v>117</v>
      </c>
      <c r="C49" s="172"/>
      <c r="D49" s="175">
        <v>25817609</v>
      </c>
      <c r="E49" s="174"/>
    </row>
    <row r="50" spans="1:5" ht="15.75" customHeight="1" x14ac:dyDescent="0.25">
      <c r="A50" s="177"/>
      <c r="B50" s="168" t="s">
        <v>118</v>
      </c>
      <c r="C50" s="172"/>
      <c r="D50" s="175">
        <v>2691166</v>
      </c>
      <c r="E50" s="174"/>
    </row>
    <row r="51" spans="1:5" ht="15.75" customHeight="1" x14ac:dyDescent="0.25">
      <c r="A51" s="177" t="s">
        <v>119</v>
      </c>
      <c r="C51" s="172"/>
      <c r="D51" s="175"/>
      <c r="E51" s="174"/>
    </row>
    <row r="52" spans="1:5" ht="15.75" customHeight="1" x14ac:dyDescent="0.25">
      <c r="A52" s="177"/>
      <c r="B52" s="168" t="s">
        <v>120</v>
      </c>
      <c r="C52" s="172"/>
      <c r="D52" s="175">
        <v>2056673</v>
      </c>
      <c r="E52" s="174"/>
    </row>
    <row r="53" spans="1:5" ht="15.75" customHeight="1" x14ac:dyDescent="0.25">
      <c r="A53" s="177"/>
      <c r="B53" s="168" t="s">
        <v>121</v>
      </c>
      <c r="C53" s="172"/>
      <c r="D53" s="175">
        <v>0</v>
      </c>
      <c r="E53" s="174"/>
    </row>
    <row r="54" spans="1:5" ht="15.75" customHeight="1" x14ac:dyDescent="0.25">
      <c r="A54" s="177" t="s">
        <v>122</v>
      </c>
      <c r="C54" s="172"/>
      <c r="D54" s="175"/>
      <c r="E54" s="174"/>
    </row>
    <row r="55" spans="1:5" ht="14.25" customHeight="1" x14ac:dyDescent="0.25">
      <c r="A55" s="177"/>
      <c r="B55" s="168" t="s">
        <v>123</v>
      </c>
      <c r="C55" s="172"/>
      <c r="D55" s="176">
        <v>0</v>
      </c>
      <c r="E55" s="174"/>
    </row>
    <row r="56" spans="1:5" ht="15.75" customHeight="1" x14ac:dyDescent="0.25">
      <c r="A56" s="177" t="s">
        <v>124</v>
      </c>
      <c r="C56" s="172"/>
      <c r="D56" s="175"/>
      <c r="E56" s="174"/>
    </row>
    <row r="57" spans="1:5" ht="18" customHeight="1" x14ac:dyDescent="0.25">
      <c r="A57" s="177"/>
      <c r="B57" s="168" t="s">
        <v>125</v>
      </c>
      <c r="C57" s="172"/>
      <c r="D57" s="176">
        <v>92805475</v>
      </c>
      <c r="E57" s="174"/>
    </row>
    <row r="58" spans="1:5" x14ac:dyDescent="0.25">
      <c r="A58" s="177" t="s">
        <v>126</v>
      </c>
      <c r="C58" s="172"/>
      <c r="D58" s="175"/>
      <c r="E58" s="174"/>
    </row>
    <row r="59" spans="1:5" x14ac:dyDescent="0.25">
      <c r="A59" s="177"/>
      <c r="B59" s="168" t="s">
        <v>127</v>
      </c>
      <c r="C59" s="172"/>
      <c r="D59" s="175">
        <v>88352669</v>
      </c>
      <c r="E59" s="174"/>
    </row>
    <row r="60" spans="1:5" ht="15.75" customHeight="1" x14ac:dyDescent="0.25">
      <c r="A60" s="177"/>
      <c r="B60" s="168" t="s">
        <v>128</v>
      </c>
      <c r="C60" s="172"/>
      <c r="D60" s="175">
        <v>106827752</v>
      </c>
      <c r="E60" s="174"/>
    </row>
    <row r="61" spans="1:5" x14ac:dyDescent="0.25">
      <c r="A61" s="170"/>
      <c r="B61" s="168" t="s">
        <v>129</v>
      </c>
      <c r="D61" s="175">
        <v>6326839</v>
      </c>
      <c r="E61" s="174"/>
    </row>
    <row r="62" spans="1:5" x14ac:dyDescent="0.25">
      <c r="A62" s="170"/>
      <c r="B62" s="168" t="s">
        <v>130</v>
      </c>
      <c r="D62" s="175">
        <v>9049667</v>
      </c>
      <c r="E62" s="174"/>
    </row>
    <row r="63" spans="1:5" x14ac:dyDescent="0.25">
      <c r="A63" s="170"/>
      <c r="B63" s="168" t="s">
        <v>131</v>
      </c>
      <c r="D63" s="175">
        <v>2699866</v>
      </c>
      <c r="E63" s="174"/>
    </row>
    <row r="64" spans="1:5" x14ac:dyDescent="0.25">
      <c r="A64" s="177" t="s">
        <v>132</v>
      </c>
      <c r="C64" s="172"/>
      <c r="D64" s="176"/>
      <c r="E64" s="174"/>
    </row>
    <row r="65" spans="1:6" x14ac:dyDescent="0.25">
      <c r="A65" s="177"/>
      <c r="B65" s="168" t="s">
        <v>133</v>
      </c>
      <c r="C65" s="172"/>
      <c r="D65" s="176">
        <v>2408655</v>
      </c>
      <c r="E65" s="174"/>
    </row>
    <row r="66" spans="1:6" x14ac:dyDescent="0.25">
      <c r="A66" s="177"/>
      <c r="B66" s="168" t="s">
        <v>134</v>
      </c>
      <c r="C66" s="172"/>
      <c r="D66" s="176">
        <v>100313197</v>
      </c>
      <c r="E66" s="174"/>
    </row>
    <row r="67" spans="1:6" x14ac:dyDescent="0.25">
      <c r="A67" s="177"/>
      <c r="B67" s="168" t="s">
        <v>135</v>
      </c>
      <c r="C67" s="172"/>
      <c r="D67" s="176">
        <v>11519017</v>
      </c>
      <c r="E67" s="174"/>
    </row>
    <row r="68" spans="1:6" x14ac:dyDescent="0.25">
      <c r="A68" s="177"/>
      <c r="B68" s="168" t="s">
        <v>136</v>
      </c>
      <c r="C68" s="172"/>
      <c r="D68" s="176">
        <v>7653720</v>
      </c>
      <c r="E68" s="174"/>
    </row>
    <row r="69" spans="1:6" ht="15.75" customHeight="1" x14ac:dyDescent="0.25">
      <c r="A69" s="177"/>
      <c r="C69" s="172"/>
      <c r="D69" s="176"/>
      <c r="E69" s="174"/>
    </row>
    <row r="70" spans="1:6" ht="9" customHeight="1" x14ac:dyDescent="0.25">
      <c r="A70" s="177"/>
      <c r="C70" s="172"/>
      <c r="D70" s="175"/>
      <c r="E70" s="174"/>
    </row>
    <row r="71" spans="1:6" ht="15.75" customHeight="1" x14ac:dyDescent="0.25">
      <c r="A71" s="177" t="s">
        <v>137</v>
      </c>
      <c r="C71" s="172"/>
      <c r="D71" s="184">
        <v>0</v>
      </c>
      <c r="E71" s="174"/>
    </row>
    <row r="72" spans="1:6" ht="8.25" customHeight="1" x14ac:dyDescent="0.25">
      <c r="A72" s="170"/>
      <c r="D72" s="184"/>
      <c r="E72" s="174"/>
    </row>
    <row r="73" spans="1:6" ht="15.75" customHeight="1" x14ac:dyDescent="0.25">
      <c r="A73" s="177" t="s">
        <v>138</v>
      </c>
      <c r="C73" s="172"/>
      <c r="D73" s="184">
        <v>30641309</v>
      </c>
      <c r="E73" s="174"/>
    </row>
    <row r="74" spans="1:6" ht="32.25" customHeight="1" x14ac:dyDescent="0.25">
      <c r="A74" s="1039" t="s">
        <v>139</v>
      </c>
      <c r="B74" s="1040"/>
      <c r="C74" s="172"/>
      <c r="D74" s="184">
        <v>1429633</v>
      </c>
      <c r="E74" s="174"/>
    </row>
    <row r="75" spans="1:6" ht="15.75" customHeight="1" x14ac:dyDescent="0.25">
      <c r="A75" s="170"/>
      <c r="B75" s="185"/>
      <c r="D75" s="184"/>
      <c r="E75" s="174"/>
    </row>
    <row r="76" spans="1:6" s="192" customFormat="1" x14ac:dyDescent="0.25">
      <c r="A76" s="186"/>
      <c r="B76" s="187" t="s">
        <v>15</v>
      </c>
      <c r="C76" s="188"/>
      <c r="D76" s="189">
        <f>D74+D73+D71+D68+D67+D66+D65+D63+D62+D61+D60+D59+D57+D55+D53+D52+D50+D49+D47+D46+D45+D43+D42+D40+D38+D36+D34+D33+D31+D29+D28+D26+D24+D23+D21+D17+D16+D15</f>
        <v>1757858703</v>
      </c>
      <c r="E76" s="190"/>
      <c r="F76" s="191"/>
    </row>
    <row r="77" spans="1:6" ht="6" customHeight="1" thickBot="1" x14ac:dyDescent="0.3">
      <c r="A77" s="170"/>
      <c r="B77" s="193"/>
      <c r="C77" s="193"/>
      <c r="D77" s="194"/>
      <c r="E77" s="174"/>
    </row>
    <row r="78" spans="1:6" ht="6" customHeight="1" thickTop="1" x14ac:dyDescent="0.25">
      <c r="A78" s="170"/>
      <c r="B78" s="188"/>
      <c r="D78" s="195"/>
      <c r="E78" s="174"/>
    </row>
    <row r="79" spans="1:6" ht="12.75" customHeight="1" thickBot="1" x14ac:dyDescent="0.3">
      <c r="A79" s="196"/>
      <c r="B79" s="197"/>
      <c r="C79" s="180"/>
      <c r="D79" s="180"/>
      <c r="E79" s="183"/>
    </row>
    <row r="80" spans="1:6" x14ac:dyDescent="0.25">
      <c r="B80" s="185"/>
    </row>
    <row r="81" spans="2:4" x14ac:dyDescent="0.25">
      <c r="B81" s="185"/>
      <c r="D81" s="198"/>
    </row>
    <row r="82" spans="2:4" ht="15" x14ac:dyDescent="0.25">
      <c r="B82" s="185"/>
      <c r="D82" s="199"/>
    </row>
    <row r="83" spans="2:4" x14ac:dyDescent="0.25">
      <c r="B83" s="185"/>
      <c r="D83" s="198"/>
    </row>
    <row r="84" spans="2:4" x14ac:dyDescent="0.25">
      <c r="B84" s="185"/>
      <c r="D84" s="200"/>
    </row>
    <row r="85" spans="2:4" x14ac:dyDescent="0.25">
      <c r="B85" s="185"/>
    </row>
    <row r="86" spans="2:4" x14ac:dyDescent="0.25">
      <c r="B86" s="185"/>
    </row>
    <row r="87" spans="2:4" x14ac:dyDescent="0.25">
      <c r="B87" s="185"/>
    </row>
    <row r="88" spans="2:4" x14ac:dyDescent="0.25">
      <c r="B88" s="185"/>
    </row>
    <row r="89" spans="2:4" x14ac:dyDescent="0.25">
      <c r="B89" s="185"/>
    </row>
    <row r="90" spans="2:4" x14ac:dyDescent="0.25">
      <c r="B90" s="185"/>
    </row>
    <row r="91" spans="2:4" x14ac:dyDescent="0.25">
      <c r="B91" s="185"/>
    </row>
    <row r="92" spans="2:4" x14ac:dyDescent="0.25">
      <c r="B92" s="185"/>
    </row>
    <row r="93" spans="2:4" x14ac:dyDescent="0.25">
      <c r="B93" s="185"/>
    </row>
    <row r="94" spans="2:4" x14ac:dyDescent="0.25">
      <c r="B94" s="185"/>
    </row>
    <row r="95" spans="2:4" x14ac:dyDescent="0.25">
      <c r="B95" s="185"/>
    </row>
    <row r="96" spans="2:4" x14ac:dyDescent="0.25">
      <c r="B96" s="185"/>
    </row>
    <row r="97" spans="2:2" x14ac:dyDescent="0.25">
      <c r="B97" s="185"/>
    </row>
    <row r="98" spans="2:2" x14ac:dyDescent="0.25">
      <c r="B98" s="185"/>
    </row>
    <row r="99" spans="2:2" x14ac:dyDescent="0.25">
      <c r="B99" s="185"/>
    </row>
    <row r="100" spans="2:2" x14ac:dyDescent="0.25">
      <c r="B100" s="185"/>
    </row>
    <row r="101" spans="2:2" x14ac:dyDescent="0.25">
      <c r="B101" s="185"/>
    </row>
    <row r="102" spans="2:2" x14ac:dyDescent="0.25">
      <c r="B102" s="185"/>
    </row>
    <row r="103" spans="2:2" x14ac:dyDescent="0.25">
      <c r="B103" s="185"/>
    </row>
    <row r="104" spans="2:2" x14ac:dyDescent="0.25">
      <c r="B104" s="185"/>
    </row>
    <row r="105" spans="2:2" x14ac:dyDescent="0.25">
      <c r="B105" s="185"/>
    </row>
    <row r="106" spans="2:2" x14ac:dyDescent="0.25">
      <c r="B106" s="185"/>
    </row>
    <row r="107" spans="2:2" x14ac:dyDescent="0.25">
      <c r="B107" s="185"/>
    </row>
  </sheetData>
  <mergeCells count="9">
    <mergeCell ref="A11:E11"/>
    <mergeCell ref="A13:B13"/>
    <mergeCell ref="A74:B74"/>
    <mergeCell ref="A5:E5"/>
    <mergeCell ref="A6:E6"/>
    <mergeCell ref="A7:E7"/>
    <mergeCell ref="A8:E8"/>
    <mergeCell ref="A9:E9"/>
    <mergeCell ref="A10:D10"/>
  </mergeCells>
  <printOptions horizontalCentered="1"/>
  <pageMargins left="0.39370078740157483" right="0.39370078740157483" top="1.5748031496062993" bottom="0.59055118110236227" header="1.1811023622047245" footer="0"/>
  <pageSetup scale="94" orientation="portrait" r:id="rId1"/>
  <headerFooter alignWithMargins="0"/>
  <rowBreaks count="2" manualBreakCount="2">
    <brk id="51" max="4" man="1"/>
    <brk id="78" max="4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20" zoomScaleNormal="120" workbookViewId="0">
      <selection activeCell="J3" sqref="J3:L10"/>
    </sheetView>
  </sheetViews>
  <sheetFormatPr baseColWidth="10" defaultRowHeight="12.75" x14ac:dyDescent="0.2"/>
  <cols>
    <col min="1" max="1" width="24.28515625" style="1" customWidth="1"/>
    <col min="2" max="2" width="14.85546875" style="1" bestFit="1" customWidth="1"/>
    <col min="3" max="3" width="15" style="1" bestFit="1" customWidth="1"/>
    <col min="4" max="4" width="11.28515625" style="1" customWidth="1"/>
    <col min="5" max="5" width="11.42578125" style="1"/>
    <col min="6" max="6" width="10.5703125" style="1" customWidth="1"/>
    <col min="7" max="7" width="9.28515625" style="1" customWidth="1"/>
    <col min="8" max="8" width="16.5703125" style="1" bestFit="1" customWidth="1"/>
    <col min="9" max="10" width="11.42578125" style="1"/>
    <col min="11" max="11" width="16.5703125" style="1" bestFit="1" customWidth="1"/>
    <col min="12" max="12" width="14.85546875" style="1" bestFit="1" customWidth="1"/>
    <col min="13" max="13" width="13.85546875" style="1" bestFit="1" customWidth="1"/>
    <col min="14" max="253" width="11.42578125" style="1"/>
    <col min="254" max="254" width="22.140625" style="1" customWidth="1"/>
    <col min="255" max="255" width="14" style="1" customWidth="1"/>
    <col min="256" max="256" width="11.42578125" style="1"/>
    <col min="257" max="257" width="11.28515625" style="1" customWidth="1"/>
    <col min="258" max="258" width="11.42578125" style="1"/>
    <col min="259" max="259" width="10.5703125" style="1" customWidth="1"/>
    <col min="260" max="260" width="9.28515625" style="1" customWidth="1"/>
    <col min="261" max="509" width="11.42578125" style="1"/>
    <col min="510" max="510" width="22.140625" style="1" customWidth="1"/>
    <col min="511" max="511" width="14" style="1" customWidth="1"/>
    <col min="512" max="512" width="11.42578125" style="1"/>
    <col min="513" max="513" width="11.28515625" style="1" customWidth="1"/>
    <col min="514" max="514" width="11.42578125" style="1"/>
    <col min="515" max="515" width="10.5703125" style="1" customWidth="1"/>
    <col min="516" max="516" width="9.28515625" style="1" customWidth="1"/>
    <col min="517" max="765" width="11.42578125" style="1"/>
    <col min="766" max="766" width="22.140625" style="1" customWidth="1"/>
    <col min="767" max="767" width="14" style="1" customWidth="1"/>
    <col min="768" max="768" width="11.42578125" style="1"/>
    <col min="769" max="769" width="11.28515625" style="1" customWidth="1"/>
    <col min="770" max="770" width="11.42578125" style="1"/>
    <col min="771" max="771" width="10.5703125" style="1" customWidth="1"/>
    <col min="772" max="772" width="9.28515625" style="1" customWidth="1"/>
    <col min="773" max="1021" width="11.42578125" style="1"/>
    <col min="1022" max="1022" width="22.140625" style="1" customWidth="1"/>
    <col min="1023" max="1023" width="14" style="1" customWidth="1"/>
    <col min="1024" max="1024" width="11.42578125" style="1"/>
    <col min="1025" max="1025" width="11.28515625" style="1" customWidth="1"/>
    <col min="1026" max="1026" width="11.42578125" style="1"/>
    <col min="1027" max="1027" width="10.5703125" style="1" customWidth="1"/>
    <col min="1028" max="1028" width="9.28515625" style="1" customWidth="1"/>
    <col min="1029" max="1277" width="11.42578125" style="1"/>
    <col min="1278" max="1278" width="22.140625" style="1" customWidth="1"/>
    <col min="1279" max="1279" width="14" style="1" customWidth="1"/>
    <col min="1280" max="1280" width="11.42578125" style="1"/>
    <col min="1281" max="1281" width="11.28515625" style="1" customWidth="1"/>
    <col min="1282" max="1282" width="11.42578125" style="1"/>
    <col min="1283" max="1283" width="10.5703125" style="1" customWidth="1"/>
    <col min="1284" max="1284" width="9.28515625" style="1" customWidth="1"/>
    <col min="1285" max="1533" width="11.42578125" style="1"/>
    <col min="1534" max="1534" width="22.140625" style="1" customWidth="1"/>
    <col min="1535" max="1535" width="14" style="1" customWidth="1"/>
    <col min="1536" max="1536" width="11.42578125" style="1"/>
    <col min="1537" max="1537" width="11.28515625" style="1" customWidth="1"/>
    <col min="1538" max="1538" width="11.42578125" style="1"/>
    <col min="1539" max="1539" width="10.5703125" style="1" customWidth="1"/>
    <col min="1540" max="1540" width="9.28515625" style="1" customWidth="1"/>
    <col min="1541" max="1789" width="11.42578125" style="1"/>
    <col min="1790" max="1790" width="22.140625" style="1" customWidth="1"/>
    <col min="1791" max="1791" width="14" style="1" customWidth="1"/>
    <col min="1792" max="1792" width="11.42578125" style="1"/>
    <col min="1793" max="1793" width="11.28515625" style="1" customWidth="1"/>
    <col min="1794" max="1794" width="11.42578125" style="1"/>
    <col min="1795" max="1795" width="10.5703125" style="1" customWidth="1"/>
    <col min="1796" max="1796" width="9.28515625" style="1" customWidth="1"/>
    <col min="1797" max="2045" width="11.42578125" style="1"/>
    <col min="2046" max="2046" width="22.140625" style="1" customWidth="1"/>
    <col min="2047" max="2047" width="14" style="1" customWidth="1"/>
    <col min="2048" max="2048" width="11.42578125" style="1"/>
    <col min="2049" max="2049" width="11.28515625" style="1" customWidth="1"/>
    <col min="2050" max="2050" width="11.42578125" style="1"/>
    <col min="2051" max="2051" width="10.5703125" style="1" customWidth="1"/>
    <col min="2052" max="2052" width="9.28515625" style="1" customWidth="1"/>
    <col min="2053" max="2301" width="11.42578125" style="1"/>
    <col min="2302" max="2302" width="22.140625" style="1" customWidth="1"/>
    <col min="2303" max="2303" width="14" style="1" customWidth="1"/>
    <col min="2304" max="2304" width="11.42578125" style="1"/>
    <col min="2305" max="2305" width="11.28515625" style="1" customWidth="1"/>
    <col min="2306" max="2306" width="11.42578125" style="1"/>
    <col min="2307" max="2307" width="10.5703125" style="1" customWidth="1"/>
    <col min="2308" max="2308" width="9.28515625" style="1" customWidth="1"/>
    <col min="2309" max="2557" width="11.42578125" style="1"/>
    <col min="2558" max="2558" width="22.140625" style="1" customWidth="1"/>
    <col min="2559" max="2559" width="14" style="1" customWidth="1"/>
    <col min="2560" max="2560" width="11.42578125" style="1"/>
    <col min="2561" max="2561" width="11.28515625" style="1" customWidth="1"/>
    <col min="2562" max="2562" width="11.42578125" style="1"/>
    <col min="2563" max="2563" width="10.5703125" style="1" customWidth="1"/>
    <col min="2564" max="2564" width="9.28515625" style="1" customWidth="1"/>
    <col min="2565" max="2813" width="11.42578125" style="1"/>
    <col min="2814" max="2814" width="22.140625" style="1" customWidth="1"/>
    <col min="2815" max="2815" width="14" style="1" customWidth="1"/>
    <col min="2816" max="2816" width="11.42578125" style="1"/>
    <col min="2817" max="2817" width="11.28515625" style="1" customWidth="1"/>
    <col min="2818" max="2818" width="11.42578125" style="1"/>
    <col min="2819" max="2819" width="10.5703125" style="1" customWidth="1"/>
    <col min="2820" max="2820" width="9.28515625" style="1" customWidth="1"/>
    <col min="2821" max="3069" width="11.42578125" style="1"/>
    <col min="3070" max="3070" width="22.140625" style="1" customWidth="1"/>
    <col min="3071" max="3071" width="14" style="1" customWidth="1"/>
    <col min="3072" max="3072" width="11.42578125" style="1"/>
    <col min="3073" max="3073" width="11.28515625" style="1" customWidth="1"/>
    <col min="3074" max="3074" width="11.42578125" style="1"/>
    <col min="3075" max="3075" width="10.5703125" style="1" customWidth="1"/>
    <col min="3076" max="3076" width="9.28515625" style="1" customWidth="1"/>
    <col min="3077" max="3325" width="11.42578125" style="1"/>
    <col min="3326" max="3326" width="22.140625" style="1" customWidth="1"/>
    <col min="3327" max="3327" width="14" style="1" customWidth="1"/>
    <col min="3328" max="3328" width="11.42578125" style="1"/>
    <col min="3329" max="3329" width="11.28515625" style="1" customWidth="1"/>
    <col min="3330" max="3330" width="11.42578125" style="1"/>
    <col min="3331" max="3331" width="10.5703125" style="1" customWidth="1"/>
    <col min="3332" max="3332" width="9.28515625" style="1" customWidth="1"/>
    <col min="3333" max="3581" width="11.42578125" style="1"/>
    <col min="3582" max="3582" width="22.140625" style="1" customWidth="1"/>
    <col min="3583" max="3583" width="14" style="1" customWidth="1"/>
    <col min="3584" max="3584" width="11.42578125" style="1"/>
    <col min="3585" max="3585" width="11.28515625" style="1" customWidth="1"/>
    <col min="3586" max="3586" width="11.42578125" style="1"/>
    <col min="3587" max="3587" width="10.5703125" style="1" customWidth="1"/>
    <col min="3588" max="3588" width="9.28515625" style="1" customWidth="1"/>
    <col min="3589" max="3837" width="11.42578125" style="1"/>
    <col min="3838" max="3838" width="22.140625" style="1" customWidth="1"/>
    <col min="3839" max="3839" width="14" style="1" customWidth="1"/>
    <col min="3840" max="3840" width="11.42578125" style="1"/>
    <col min="3841" max="3841" width="11.28515625" style="1" customWidth="1"/>
    <col min="3842" max="3842" width="11.42578125" style="1"/>
    <col min="3843" max="3843" width="10.5703125" style="1" customWidth="1"/>
    <col min="3844" max="3844" width="9.28515625" style="1" customWidth="1"/>
    <col min="3845" max="4093" width="11.42578125" style="1"/>
    <col min="4094" max="4094" width="22.140625" style="1" customWidth="1"/>
    <col min="4095" max="4095" width="14" style="1" customWidth="1"/>
    <col min="4096" max="4096" width="11.42578125" style="1"/>
    <col min="4097" max="4097" width="11.28515625" style="1" customWidth="1"/>
    <col min="4098" max="4098" width="11.42578125" style="1"/>
    <col min="4099" max="4099" width="10.5703125" style="1" customWidth="1"/>
    <col min="4100" max="4100" width="9.28515625" style="1" customWidth="1"/>
    <col min="4101" max="4349" width="11.42578125" style="1"/>
    <col min="4350" max="4350" width="22.140625" style="1" customWidth="1"/>
    <col min="4351" max="4351" width="14" style="1" customWidth="1"/>
    <col min="4352" max="4352" width="11.42578125" style="1"/>
    <col min="4353" max="4353" width="11.28515625" style="1" customWidth="1"/>
    <col min="4354" max="4354" width="11.42578125" style="1"/>
    <col min="4355" max="4355" width="10.5703125" style="1" customWidth="1"/>
    <col min="4356" max="4356" width="9.28515625" style="1" customWidth="1"/>
    <col min="4357" max="4605" width="11.42578125" style="1"/>
    <col min="4606" max="4606" width="22.140625" style="1" customWidth="1"/>
    <col min="4607" max="4607" width="14" style="1" customWidth="1"/>
    <col min="4608" max="4608" width="11.42578125" style="1"/>
    <col min="4609" max="4609" width="11.28515625" style="1" customWidth="1"/>
    <col min="4610" max="4610" width="11.42578125" style="1"/>
    <col min="4611" max="4611" width="10.5703125" style="1" customWidth="1"/>
    <col min="4612" max="4612" width="9.28515625" style="1" customWidth="1"/>
    <col min="4613" max="4861" width="11.42578125" style="1"/>
    <col min="4862" max="4862" width="22.140625" style="1" customWidth="1"/>
    <col min="4863" max="4863" width="14" style="1" customWidth="1"/>
    <col min="4864" max="4864" width="11.42578125" style="1"/>
    <col min="4865" max="4865" width="11.28515625" style="1" customWidth="1"/>
    <col min="4866" max="4866" width="11.42578125" style="1"/>
    <col min="4867" max="4867" width="10.5703125" style="1" customWidth="1"/>
    <col min="4868" max="4868" width="9.28515625" style="1" customWidth="1"/>
    <col min="4869" max="5117" width="11.42578125" style="1"/>
    <col min="5118" max="5118" width="22.140625" style="1" customWidth="1"/>
    <col min="5119" max="5119" width="14" style="1" customWidth="1"/>
    <col min="5120" max="5120" width="11.42578125" style="1"/>
    <col min="5121" max="5121" width="11.28515625" style="1" customWidth="1"/>
    <col min="5122" max="5122" width="11.42578125" style="1"/>
    <col min="5123" max="5123" width="10.5703125" style="1" customWidth="1"/>
    <col min="5124" max="5124" width="9.28515625" style="1" customWidth="1"/>
    <col min="5125" max="5373" width="11.42578125" style="1"/>
    <col min="5374" max="5374" width="22.140625" style="1" customWidth="1"/>
    <col min="5375" max="5375" width="14" style="1" customWidth="1"/>
    <col min="5376" max="5376" width="11.42578125" style="1"/>
    <col min="5377" max="5377" width="11.28515625" style="1" customWidth="1"/>
    <col min="5378" max="5378" width="11.42578125" style="1"/>
    <col min="5379" max="5379" width="10.5703125" style="1" customWidth="1"/>
    <col min="5380" max="5380" width="9.28515625" style="1" customWidth="1"/>
    <col min="5381" max="5629" width="11.42578125" style="1"/>
    <col min="5630" max="5630" width="22.140625" style="1" customWidth="1"/>
    <col min="5631" max="5631" width="14" style="1" customWidth="1"/>
    <col min="5632" max="5632" width="11.42578125" style="1"/>
    <col min="5633" max="5633" width="11.28515625" style="1" customWidth="1"/>
    <col min="5634" max="5634" width="11.42578125" style="1"/>
    <col min="5635" max="5635" width="10.5703125" style="1" customWidth="1"/>
    <col min="5636" max="5636" width="9.28515625" style="1" customWidth="1"/>
    <col min="5637" max="5885" width="11.42578125" style="1"/>
    <col min="5886" max="5886" width="22.140625" style="1" customWidth="1"/>
    <col min="5887" max="5887" width="14" style="1" customWidth="1"/>
    <col min="5888" max="5888" width="11.42578125" style="1"/>
    <col min="5889" max="5889" width="11.28515625" style="1" customWidth="1"/>
    <col min="5890" max="5890" width="11.42578125" style="1"/>
    <col min="5891" max="5891" width="10.5703125" style="1" customWidth="1"/>
    <col min="5892" max="5892" width="9.28515625" style="1" customWidth="1"/>
    <col min="5893" max="6141" width="11.42578125" style="1"/>
    <col min="6142" max="6142" width="22.140625" style="1" customWidth="1"/>
    <col min="6143" max="6143" width="14" style="1" customWidth="1"/>
    <col min="6144" max="6144" width="11.42578125" style="1"/>
    <col min="6145" max="6145" width="11.28515625" style="1" customWidth="1"/>
    <col min="6146" max="6146" width="11.42578125" style="1"/>
    <col min="6147" max="6147" width="10.5703125" style="1" customWidth="1"/>
    <col min="6148" max="6148" width="9.28515625" style="1" customWidth="1"/>
    <col min="6149" max="6397" width="11.42578125" style="1"/>
    <col min="6398" max="6398" width="22.140625" style="1" customWidth="1"/>
    <col min="6399" max="6399" width="14" style="1" customWidth="1"/>
    <col min="6400" max="6400" width="11.42578125" style="1"/>
    <col min="6401" max="6401" width="11.28515625" style="1" customWidth="1"/>
    <col min="6402" max="6402" width="11.42578125" style="1"/>
    <col min="6403" max="6403" width="10.5703125" style="1" customWidth="1"/>
    <col min="6404" max="6404" width="9.28515625" style="1" customWidth="1"/>
    <col min="6405" max="6653" width="11.42578125" style="1"/>
    <col min="6654" max="6654" width="22.140625" style="1" customWidth="1"/>
    <col min="6655" max="6655" width="14" style="1" customWidth="1"/>
    <col min="6656" max="6656" width="11.42578125" style="1"/>
    <col min="6657" max="6657" width="11.28515625" style="1" customWidth="1"/>
    <col min="6658" max="6658" width="11.42578125" style="1"/>
    <col min="6659" max="6659" width="10.5703125" style="1" customWidth="1"/>
    <col min="6660" max="6660" width="9.28515625" style="1" customWidth="1"/>
    <col min="6661" max="6909" width="11.42578125" style="1"/>
    <col min="6910" max="6910" width="22.140625" style="1" customWidth="1"/>
    <col min="6911" max="6911" width="14" style="1" customWidth="1"/>
    <col min="6912" max="6912" width="11.42578125" style="1"/>
    <col min="6913" max="6913" width="11.28515625" style="1" customWidth="1"/>
    <col min="6914" max="6914" width="11.42578125" style="1"/>
    <col min="6915" max="6915" width="10.5703125" style="1" customWidth="1"/>
    <col min="6916" max="6916" width="9.28515625" style="1" customWidth="1"/>
    <col min="6917" max="7165" width="11.42578125" style="1"/>
    <col min="7166" max="7166" width="22.140625" style="1" customWidth="1"/>
    <col min="7167" max="7167" width="14" style="1" customWidth="1"/>
    <col min="7168" max="7168" width="11.42578125" style="1"/>
    <col min="7169" max="7169" width="11.28515625" style="1" customWidth="1"/>
    <col min="7170" max="7170" width="11.42578125" style="1"/>
    <col min="7171" max="7171" width="10.5703125" style="1" customWidth="1"/>
    <col min="7172" max="7172" width="9.28515625" style="1" customWidth="1"/>
    <col min="7173" max="7421" width="11.42578125" style="1"/>
    <col min="7422" max="7422" width="22.140625" style="1" customWidth="1"/>
    <col min="7423" max="7423" width="14" style="1" customWidth="1"/>
    <col min="7424" max="7424" width="11.42578125" style="1"/>
    <col min="7425" max="7425" width="11.28515625" style="1" customWidth="1"/>
    <col min="7426" max="7426" width="11.42578125" style="1"/>
    <col min="7427" max="7427" width="10.5703125" style="1" customWidth="1"/>
    <col min="7428" max="7428" width="9.28515625" style="1" customWidth="1"/>
    <col min="7429" max="7677" width="11.42578125" style="1"/>
    <col min="7678" max="7678" width="22.140625" style="1" customWidth="1"/>
    <col min="7679" max="7679" width="14" style="1" customWidth="1"/>
    <col min="7680" max="7680" width="11.42578125" style="1"/>
    <col min="7681" max="7681" width="11.28515625" style="1" customWidth="1"/>
    <col min="7682" max="7682" width="11.42578125" style="1"/>
    <col min="7683" max="7683" width="10.5703125" style="1" customWidth="1"/>
    <col min="7684" max="7684" width="9.28515625" style="1" customWidth="1"/>
    <col min="7685" max="7933" width="11.42578125" style="1"/>
    <col min="7934" max="7934" width="22.140625" style="1" customWidth="1"/>
    <col min="7935" max="7935" width="14" style="1" customWidth="1"/>
    <col min="7936" max="7936" width="11.42578125" style="1"/>
    <col min="7937" max="7937" width="11.28515625" style="1" customWidth="1"/>
    <col min="7938" max="7938" width="11.42578125" style="1"/>
    <col min="7939" max="7939" width="10.5703125" style="1" customWidth="1"/>
    <col min="7940" max="7940" width="9.28515625" style="1" customWidth="1"/>
    <col min="7941" max="8189" width="11.42578125" style="1"/>
    <col min="8190" max="8190" width="22.140625" style="1" customWidth="1"/>
    <col min="8191" max="8191" width="14" style="1" customWidth="1"/>
    <col min="8192" max="8192" width="11.42578125" style="1"/>
    <col min="8193" max="8193" width="11.28515625" style="1" customWidth="1"/>
    <col min="8194" max="8194" width="11.42578125" style="1"/>
    <col min="8195" max="8195" width="10.5703125" style="1" customWidth="1"/>
    <col min="8196" max="8196" width="9.28515625" style="1" customWidth="1"/>
    <col min="8197" max="8445" width="11.42578125" style="1"/>
    <col min="8446" max="8446" width="22.140625" style="1" customWidth="1"/>
    <col min="8447" max="8447" width="14" style="1" customWidth="1"/>
    <col min="8448" max="8448" width="11.42578125" style="1"/>
    <col min="8449" max="8449" width="11.28515625" style="1" customWidth="1"/>
    <col min="8450" max="8450" width="11.42578125" style="1"/>
    <col min="8451" max="8451" width="10.5703125" style="1" customWidth="1"/>
    <col min="8452" max="8452" width="9.28515625" style="1" customWidth="1"/>
    <col min="8453" max="8701" width="11.42578125" style="1"/>
    <col min="8702" max="8702" width="22.140625" style="1" customWidth="1"/>
    <col min="8703" max="8703" width="14" style="1" customWidth="1"/>
    <col min="8704" max="8704" width="11.42578125" style="1"/>
    <col min="8705" max="8705" width="11.28515625" style="1" customWidth="1"/>
    <col min="8706" max="8706" width="11.42578125" style="1"/>
    <col min="8707" max="8707" width="10.5703125" style="1" customWidth="1"/>
    <col min="8708" max="8708" width="9.28515625" style="1" customWidth="1"/>
    <col min="8709" max="8957" width="11.42578125" style="1"/>
    <col min="8958" max="8958" width="22.140625" style="1" customWidth="1"/>
    <col min="8959" max="8959" width="14" style="1" customWidth="1"/>
    <col min="8960" max="8960" width="11.42578125" style="1"/>
    <col min="8961" max="8961" width="11.28515625" style="1" customWidth="1"/>
    <col min="8962" max="8962" width="11.42578125" style="1"/>
    <col min="8963" max="8963" width="10.5703125" style="1" customWidth="1"/>
    <col min="8964" max="8964" width="9.28515625" style="1" customWidth="1"/>
    <col min="8965" max="9213" width="11.42578125" style="1"/>
    <col min="9214" max="9214" width="22.140625" style="1" customWidth="1"/>
    <col min="9215" max="9215" width="14" style="1" customWidth="1"/>
    <col min="9216" max="9216" width="11.42578125" style="1"/>
    <col min="9217" max="9217" width="11.28515625" style="1" customWidth="1"/>
    <col min="9218" max="9218" width="11.42578125" style="1"/>
    <col min="9219" max="9219" width="10.5703125" style="1" customWidth="1"/>
    <col min="9220" max="9220" width="9.28515625" style="1" customWidth="1"/>
    <col min="9221" max="9469" width="11.42578125" style="1"/>
    <col min="9470" max="9470" width="22.140625" style="1" customWidth="1"/>
    <col min="9471" max="9471" width="14" style="1" customWidth="1"/>
    <col min="9472" max="9472" width="11.42578125" style="1"/>
    <col min="9473" max="9473" width="11.28515625" style="1" customWidth="1"/>
    <col min="9474" max="9474" width="11.42578125" style="1"/>
    <col min="9475" max="9475" width="10.5703125" style="1" customWidth="1"/>
    <col min="9476" max="9476" width="9.28515625" style="1" customWidth="1"/>
    <col min="9477" max="9725" width="11.42578125" style="1"/>
    <col min="9726" max="9726" width="22.140625" style="1" customWidth="1"/>
    <col min="9727" max="9727" width="14" style="1" customWidth="1"/>
    <col min="9728" max="9728" width="11.42578125" style="1"/>
    <col min="9729" max="9729" width="11.28515625" style="1" customWidth="1"/>
    <col min="9730" max="9730" width="11.42578125" style="1"/>
    <col min="9731" max="9731" width="10.5703125" style="1" customWidth="1"/>
    <col min="9732" max="9732" width="9.28515625" style="1" customWidth="1"/>
    <col min="9733" max="9981" width="11.42578125" style="1"/>
    <col min="9982" max="9982" width="22.140625" style="1" customWidth="1"/>
    <col min="9983" max="9983" width="14" style="1" customWidth="1"/>
    <col min="9984" max="9984" width="11.42578125" style="1"/>
    <col min="9985" max="9985" width="11.28515625" style="1" customWidth="1"/>
    <col min="9986" max="9986" width="11.42578125" style="1"/>
    <col min="9987" max="9987" width="10.5703125" style="1" customWidth="1"/>
    <col min="9988" max="9988" width="9.28515625" style="1" customWidth="1"/>
    <col min="9989" max="10237" width="11.42578125" style="1"/>
    <col min="10238" max="10238" width="22.140625" style="1" customWidth="1"/>
    <col min="10239" max="10239" width="14" style="1" customWidth="1"/>
    <col min="10240" max="10240" width="11.42578125" style="1"/>
    <col min="10241" max="10241" width="11.28515625" style="1" customWidth="1"/>
    <col min="10242" max="10242" width="11.42578125" style="1"/>
    <col min="10243" max="10243" width="10.5703125" style="1" customWidth="1"/>
    <col min="10244" max="10244" width="9.28515625" style="1" customWidth="1"/>
    <col min="10245" max="10493" width="11.42578125" style="1"/>
    <col min="10494" max="10494" width="22.140625" style="1" customWidth="1"/>
    <col min="10495" max="10495" width="14" style="1" customWidth="1"/>
    <col min="10496" max="10496" width="11.42578125" style="1"/>
    <col min="10497" max="10497" width="11.28515625" style="1" customWidth="1"/>
    <col min="10498" max="10498" width="11.42578125" style="1"/>
    <col min="10499" max="10499" width="10.5703125" style="1" customWidth="1"/>
    <col min="10500" max="10500" width="9.28515625" style="1" customWidth="1"/>
    <col min="10501" max="10749" width="11.42578125" style="1"/>
    <col min="10750" max="10750" width="22.140625" style="1" customWidth="1"/>
    <col min="10751" max="10751" width="14" style="1" customWidth="1"/>
    <col min="10752" max="10752" width="11.42578125" style="1"/>
    <col min="10753" max="10753" width="11.28515625" style="1" customWidth="1"/>
    <col min="10754" max="10754" width="11.42578125" style="1"/>
    <col min="10755" max="10755" width="10.5703125" style="1" customWidth="1"/>
    <col min="10756" max="10756" width="9.28515625" style="1" customWidth="1"/>
    <col min="10757" max="11005" width="11.42578125" style="1"/>
    <col min="11006" max="11006" width="22.140625" style="1" customWidth="1"/>
    <col min="11007" max="11007" width="14" style="1" customWidth="1"/>
    <col min="11008" max="11008" width="11.42578125" style="1"/>
    <col min="11009" max="11009" width="11.28515625" style="1" customWidth="1"/>
    <col min="11010" max="11010" width="11.42578125" style="1"/>
    <col min="11011" max="11011" width="10.5703125" style="1" customWidth="1"/>
    <col min="11012" max="11012" width="9.28515625" style="1" customWidth="1"/>
    <col min="11013" max="11261" width="11.42578125" style="1"/>
    <col min="11262" max="11262" width="22.140625" style="1" customWidth="1"/>
    <col min="11263" max="11263" width="14" style="1" customWidth="1"/>
    <col min="11264" max="11264" width="11.42578125" style="1"/>
    <col min="11265" max="11265" width="11.28515625" style="1" customWidth="1"/>
    <col min="11266" max="11266" width="11.42578125" style="1"/>
    <col min="11267" max="11267" width="10.5703125" style="1" customWidth="1"/>
    <col min="11268" max="11268" width="9.28515625" style="1" customWidth="1"/>
    <col min="11269" max="11517" width="11.42578125" style="1"/>
    <col min="11518" max="11518" width="22.140625" style="1" customWidth="1"/>
    <col min="11519" max="11519" width="14" style="1" customWidth="1"/>
    <col min="11520" max="11520" width="11.42578125" style="1"/>
    <col min="11521" max="11521" width="11.28515625" style="1" customWidth="1"/>
    <col min="11522" max="11522" width="11.42578125" style="1"/>
    <col min="11523" max="11523" width="10.5703125" style="1" customWidth="1"/>
    <col min="11524" max="11524" width="9.28515625" style="1" customWidth="1"/>
    <col min="11525" max="11773" width="11.42578125" style="1"/>
    <col min="11774" max="11774" width="22.140625" style="1" customWidth="1"/>
    <col min="11775" max="11775" width="14" style="1" customWidth="1"/>
    <col min="11776" max="11776" width="11.42578125" style="1"/>
    <col min="11777" max="11777" width="11.28515625" style="1" customWidth="1"/>
    <col min="11778" max="11778" width="11.42578125" style="1"/>
    <col min="11779" max="11779" width="10.5703125" style="1" customWidth="1"/>
    <col min="11780" max="11780" width="9.28515625" style="1" customWidth="1"/>
    <col min="11781" max="12029" width="11.42578125" style="1"/>
    <col min="12030" max="12030" width="22.140625" style="1" customWidth="1"/>
    <col min="12031" max="12031" width="14" style="1" customWidth="1"/>
    <col min="12032" max="12032" width="11.42578125" style="1"/>
    <col min="12033" max="12033" width="11.28515625" style="1" customWidth="1"/>
    <col min="12034" max="12034" width="11.42578125" style="1"/>
    <col min="12035" max="12035" width="10.5703125" style="1" customWidth="1"/>
    <col min="12036" max="12036" width="9.28515625" style="1" customWidth="1"/>
    <col min="12037" max="12285" width="11.42578125" style="1"/>
    <col min="12286" max="12286" width="22.140625" style="1" customWidth="1"/>
    <col min="12287" max="12287" width="14" style="1" customWidth="1"/>
    <col min="12288" max="12288" width="11.42578125" style="1"/>
    <col min="12289" max="12289" width="11.28515625" style="1" customWidth="1"/>
    <col min="12290" max="12290" width="11.42578125" style="1"/>
    <col min="12291" max="12291" width="10.5703125" style="1" customWidth="1"/>
    <col min="12292" max="12292" width="9.28515625" style="1" customWidth="1"/>
    <col min="12293" max="12541" width="11.42578125" style="1"/>
    <col min="12542" max="12542" width="22.140625" style="1" customWidth="1"/>
    <col min="12543" max="12543" width="14" style="1" customWidth="1"/>
    <col min="12544" max="12544" width="11.42578125" style="1"/>
    <col min="12545" max="12545" width="11.28515625" style="1" customWidth="1"/>
    <col min="12546" max="12546" width="11.42578125" style="1"/>
    <col min="12547" max="12547" width="10.5703125" style="1" customWidth="1"/>
    <col min="12548" max="12548" width="9.28515625" style="1" customWidth="1"/>
    <col min="12549" max="12797" width="11.42578125" style="1"/>
    <col min="12798" max="12798" width="22.140625" style="1" customWidth="1"/>
    <col min="12799" max="12799" width="14" style="1" customWidth="1"/>
    <col min="12800" max="12800" width="11.42578125" style="1"/>
    <col min="12801" max="12801" width="11.28515625" style="1" customWidth="1"/>
    <col min="12802" max="12802" width="11.42578125" style="1"/>
    <col min="12803" max="12803" width="10.5703125" style="1" customWidth="1"/>
    <col min="12804" max="12804" width="9.28515625" style="1" customWidth="1"/>
    <col min="12805" max="13053" width="11.42578125" style="1"/>
    <col min="13054" max="13054" width="22.140625" style="1" customWidth="1"/>
    <col min="13055" max="13055" width="14" style="1" customWidth="1"/>
    <col min="13056" max="13056" width="11.42578125" style="1"/>
    <col min="13057" max="13057" width="11.28515625" style="1" customWidth="1"/>
    <col min="13058" max="13058" width="11.42578125" style="1"/>
    <col min="13059" max="13059" width="10.5703125" style="1" customWidth="1"/>
    <col min="13060" max="13060" width="9.28515625" style="1" customWidth="1"/>
    <col min="13061" max="13309" width="11.42578125" style="1"/>
    <col min="13310" max="13310" width="22.140625" style="1" customWidth="1"/>
    <col min="13311" max="13311" width="14" style="1" customWidth="1"/>
    <col min="13312" max="13312" width="11.42578125" style="1"/>
    <col min="13313" max="13313" width="11.28515625" style="1" customWidth="1"/>
    <col min="13314" max="13314" width="11.42578125" style="1"/>
    <col min="13315" max="13315" width="10.5703125" style="1" customWidth="1"/>
    <col min="13316" max="13316" width="9.28515625" style="1" customWidth="1"/>
    <col min="13317" max="13565" width="11.42578125" style="1"/>
    <col min="13566" max="13566" width="22.140625" style="1" customWidth="1"/>
    <col min="13567" max="13567" width="14" style="1" customWidth="1"/>
    <col min="13568" max="13568" width="11.42578125" style="1"/>
    <col min="13569" max="13569" width="11.28515625" style="1" customWidth="1"/>
    <col min="13570" max="13570" width="11.42578125" style="1"/>
    <col min="13571" max="13571" width="10.5703125" style="1" customWidth="1"/>
    <col min="13572" max="13572" width="9.28515625" style="1" customWidth="1"/>
    <col min="13573" max="13821" width="11.42578125" style="1"/>
    <col min="13822" max="13822" width="22.140625" style="1" customWidth="1"/>
    <col min="13823" max="13823" width="14" style="1" customWidth="1"/>
    <col min="13824" max="13824" width="11.42578125" style="1"/>
    <col min="13825" max="13825" width="11.28515625" style="1" customWidth="1"/>
    <col min="13826" max="13826" width="11.42578125" style="1"/>
    <col min="13827" max="13827" width="10.5703125" style="1" customWidth="1"/>
    <col min="13828" max="13828" width="9.28515625" style="1" customWidth="1"/>
    <col min="13829" max="14077" width="11.42578125" style="1"/>
    <col min="14078" max="14078" width="22.140625" style="1" customWidth="1"/>
    <col min="14079" max="14079" width="14" style="1" customWidth="1"/>
    <col min="14080" max="14080" width="11.42578125" style="1"/>
    <col min="14081" max="14081" width="11.28515625" style="1" customWidth="1"/>
    <col min="14082" max="14082" width="11.42578125" style="1"/>
    <col min="14083" max="14083" width="10.5703125" style="1" customWidth="1"/>
    <col min="14084" max="14084" width="9.28515625" style="1" customWidth="1"/>
    <col min="14085" max="14333" width="11.42578125" style="1"/>
    <col min="14334" max="14334" width="22.140625" style="1" customWidth="1"/>
    <col min="14335" max="14335" width="14" style="1" customWidth="1"/>
    <col min="14336" max="14336" width="11.42578125" style="1"/>
    <col min="14337" max="14337" width="11.28515625" style="1" customWidth="1"/>
    <col min="14338" max="14338" width="11.42578125" style="1"/>
    <col min="14339" max="14339" width="10.5703125" style="1" customWidth="1"/>
    <col min="14340" max="14340" width="9.28515625" style="1" customWidth="1"/>
    <col min="14341" max="14589" width="11.42578125" style="1"/>
    <col min="14590" max="14590" width="22.140625" style="1" customWidth="1"/>
    <col min="14591" max="14591" width="14" style="1" customWidth="1"/>
    <col min="14592" max="14592" width="11.42578125" style="1"/>
    <col min="14593" max="14593" width="11.28515625" style="1" customWidth="1"/>
    <col min="14594" max="14594" width="11.42578125" style="1"/>
    <col min="14595" max="14595" width="10.5703125" style="1" customWidth="1"/>
    <col min="14596" max="14596" width="9.28515625" style="1" customWidth="1"/>
    <col min="14597" max="14845" width="11.42578125" style="1"/>
    <col min="14846" max="14846" width="22.140625" style="1" customWidth="1"/>
    <col min="14847" max="14847" width="14" style="1" customWidth="1"/>
    <col min="14848" max="14848" width="11.42578125" style="1"/>
    <col min="14849" max="14849" width="11.28515625" style="1" customWidth="1"/>
    <col min="14850" max="14850" width="11.42578125" style="1"/>
    <col min="14851" max="14851" width="10.5703125" style="1" customWidth="1"/>
    <col min="14852" max="14852" width="9.28515625" style="1" customWidth="1"/>
    <col min="14853" max="15101" width="11.42578125" style="1"/>
    <col min="15102" max="15102" width="22.140625" style="1" customWidth="1"/>
    <col min="15103" max="15103" width="14" style="1" customWidth="1"/>
    <col min="15104" max="15104" width="11.42578125" style="1"/>
    <col min="15105" max="15105" width="11.28515625" style="1" customWidth="1"/>
    <col min="15106" max="15106" width="11.42578125" style="1"/>
    <col min="15107" max="15107" width="10.5703125" style="1" customWidth="1"/>
    <col min="15108" max="15108" width="9.28515625" style="1" customWidth="1"/>
    <col min="15109" max="15357" width="11.42578125" style="1"/>
    <col min="15358" max="15358" width="22.140625" style="1" customWidth="1"/>
    <col min="15359" max="15359" width="14" style="1" customWidth="1"/>
    <col min="15360" max="15360" width="11.42578125" style="1"/>
    <col min="15361" max="15361" width="11.28515625" style="1" customWidth="1"/>
    <col min="15362" max="15362" width="11.42578125" style="1"/>
    <col min="15363" max="15363" width="10.5703125" style="1" customWidth="1"/>
    <col min="15364" max="15364" width="9.28515625" style="1" customWidth="1"/>
    <col min="15365" max="15613" width="11.42578125" style="1"/>
    <col min="15614" max="15614" width="22.140625" style="1" customWidth="1"/>
    <col min="15615" max="15615" width="14" style="1" customWidth="1"/>
    <col min="15616" max="15616" width="11.42578125" style="1"/>
    <col min="15617" max="15617" width="11.28515625" style="1" customWidth="1"/>
    <col min="15618" max="15618" width="11.42578125" style="1"/>
    <col min="15619" max="15619" width="10.5703125" style="1" customWidth="1"/>
    <col min="15620" max="15620" width="9.28515625" style="1" customWidth="1"/>
    <col min="15621" max="15869" width="11.42578125" style="1"/>
    <col min="15870" max="15870" width="22.140625" style="1" customWidth="1"/>
    <col min="15871" max="15871" width="14" style="1" customWidth="1"/>
    <col min="15872" max="15872" width="11.42578125" style="1"/>
    <col min="15873" max="15873" width="11.28515625" style="1" customWidth="1"/>
    <col min="15874" max="15874" width="11.42578125" style="1"/>
    <col min="15875" max="15875" width="10.5703125" style="1" customWidth="1"/>
    <col min="15876" max="15876" width="9.28515625" style="1" customWidth="1"/>
    <col min="15877" max="16125" width="11.42578125" style="1"/>
    <col min="16126" max="16126" width="22.140625" style="1" customWidth="1"/>
    <col min="16127" max="16127" width="14" style="1" customWidth="1"/>
    <col min="16128" max="16128" width="11.42578125" style="1"/>
    <col min="16129" max="16129" width="11.28515625" style="1" customWidth="1"/>
    <col min="16130" max="16130" width="11.42578125" style="1"/>
    <col min="16131" max="16131" width="10.5703125" style="1" customWidth="1"/>
    <col min="16132" max="16132" width="9.28515625" style="1" customWidth="1"/>
    <col min="16133" max="16384" width="11.42578125" style="1"/>
  </cols>
  <sheetData>
    <row r="1" spans="1:12" x14ac:dyDescent="0.2">
      <c r="A1" s="987" t="s">
        <v>78</v>
      </c>
      <c r="B1" s="987"/>
      <c r="C1" s="987"/>
      <c r="D1" s="987"/>
      <c r="E1" s="987"/>
      <c r="F1" s="987"/>
      <c r="G1" s="987"/>
    </row>
    <row r="2" spans="1:12" x14ac:dyDescent="0.2">
      <c r="A2" s="987" t="s">
        <v>79</v>
      </c>
      <c r="B2" s="987"/>
      <c r="C2" s="987"/>
      <c r="D2" s="987"/>
      <c r="E2" s="987"/>
      <c r="F2" s="987"/>
      <c r="G2" s="987"/>
    </row>
    <row r="3" spans="1:12" x14ac:dyDescent="0.2">
      <c r="A3" s="988" t="s">
        <v>53</v>
      </c>
      <c r="B3" s="988"/>
      <c r="C3" s="988"/>
      <c r="D3" s="988"/>
      <c r="E3" s="988"/>
      <c r="F3" s="988"/>
      <c r="G3" s="988"/>
      <c r="J3" s="1063"/>
      <c r="K3" s="1063"/>
      <c r="L3" s="1063"/>
    </row>
    <row r="4" spans="1:12" x14ac:dyDescent="0.2">
      <c r="A4" s="9"/>
      <c r="B4" s="4"/>
      <c r="C4" s="9"/>
      <c r="D4" s="9"/>
      <c r="E4" s="9"/>
      <c r="F4" s="9"/>
      <c r="G4" s="95"/>
      <c r="J4" s="1063"/>
      <c r="K4" s="1063"/>
      <c r="L4" s="1063"/>
    </row>
    <row r="5" spans="1:12" ht="12.75" customHeight="1" x14ac:dyDescent="0.25">
      <c r="A5" s="989" t="s">
        <v>3</v>
      </c>
      <c r="B5" s="992" t="s">
        <v>4</v>
      </c>
      <c r="C5" s="993"/>
      <c r="D5" s="994"/>
      <c r="E5" s="995" t="s">
        <v>5</v>
      </c>
      <c r="F5" s="993"/>
      <c r="G5" s="996"/>
      <c r="J5" s="1063"/>
      <c r="K5" s="1061"/>
      <c r="L5" s="1063"/>
    </row>
    <row r="6" spans="1:12" ht="19.5" customHeight="1" x14ac:dyDescent="0.2">
      <c r="A6" s="990"/>
      <c r="B6" s="997" t="s">
        <v>6</v>
      </c>
      <c r="C6" s="999" t="s">
        <v>7</v>
      </c>
      <c r="D6" s="994"/>
      <c r="E6" s="995" t="s">
        <v>8</v>
      </c>
      <c r="F6" s="994"/>
      <c r="G6" s="10">
        <v>2020</v>
      </c>
      <c r="J6" s="1063"/>
      <c r="K6" s="1063"/>
      <c r="L6" s="1063"/>
    </row>
    <row r="7" spans="1:12" x14ac:dyDescent="0.2">
      <c r="A7" s="991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  <c r="J7" s="1063"/>
      <c r="K7" s="1063"/>
      <c r="L7" s="1063"/>
    </row>
    <row r="8" spans="1:12" ht="15" x14ac:dyDescent="0.25">
      <c r="A8" s="16" t="s">
        <v>15</v>
      </c>
      <c r="B8" s="125">
        <f>B10+B12+B14+B16</f>
        <v>2470524063</v>
      </c>
      <c r="C8" s="125">
        <f t="shared" ref="C8:D8" si="0">C10+C12+C14+C16</f>
        <v>1738894863</v>
      </c>
      <c r="D8" s="125">
        <f t="shared" si="0"/>
        <v>1971104547</v>
      </c>
      <c r="E8" s="125">
        <f>D8-C8</f>
        <v>232209684</v>
      </c>
      <c r="F8" s="18">
        <f>(D8*100/C8)-100</f>
        <v>13.35</v>
      </c>
      <c r="G8" s="126">
        <f>(D8/1.0737)/B8*100-100</f>
        <v>-25.69</v>
      </c>
      <c r="H8" s="151"/>
      <c r="J8" s="1063"/>
      <c r="K8" s="1064"/>
      <c r="L8" s="1063"/>
    </row>
    <row r="9" spans="1:12" x14ac:dyDescent="0.2">
      <c r="A9" s="101"/>
      <c r="B9" s="152"/>
      <c r="C9" s="152"/>
      <c r="D9" s="152"/>
      <c r="E9" s="153"/>
      <c r="F9" s="154"/>
      <c r="G9" s="155"/>
      <c r="J9" s="1063"/>
      <c r="K9" s="1064"/>
      <c r="L9" s="1063"/>
    </row>
    <row r="10" spans="1:12" x14ac:dyDescent="0.2">
      <c r="A10" s="31" t="s">
        <v>18</v>
      </c>
      <c r="B10" s="156">
        <v>0</v>
      </c>
      <c r="C10" s="157">
        <v>0</v>
      </c>
      <c r="D10" s="156">
        <v>0</v>
      </c>
      <c r="E10" s="32">
        <f>D10-C10</f>
        <v>0</v>
      </c>
      <c r="F10" s="34">
        <v>0</v>
      </c>
      <c r="G10" s="35">
        <v>0</v>
      </c>
      <c r="J10" s="1063"/>
      <c r="K10" s="1064"/>
      <c r="L10" s="1063"/>
    </row>
    <row r="11" spans="1:12" ht="6.75" customHeight="1" x14ac:dyDescent="0.2">
      <c r="A11" s="101"/>
      <c r="B11" s="102"/>
      <c r="C11" s="152"/>
      <c r="D11" s="102"/>
      <c r="E11" s="153"/>
      <c r="F11" s="154"/>
      <c r="G11" s="155"/>
      <c r="K11" s="130"/>
    </row>
    <row r="12" spans="1:12" x14ac:dyDescent="0.2">
      <c r="A12" s="31" t="s">
        <v>19</v>
      </c>
      <c r="B12" s="158">
        <v>1425326023</v>
      </c>
      <c r="C12" s="137">
        <v>1608751772</v>
      </c>
      <c r="D12" s="158">
        <f>'[9]INGR 5'!D76</f>
        <v>1757858702</v>
      </c>
      <c r="E12" s="32">
        <f>D12-C12</f>
        <v>149106930</v>
      </c>
      <c r="F12" s="34">
        <f>(D12*100/C12)-100</f>
        <v>9.27</v>
      </c>
      <c r="G12" s="35">
        <f>(D12/1.0737)/B12*100-100</f>
        <v>14.86</v>
      </c>
      <c r="H12" s="70"/>
      <c r="K12" s="130"/>
    </row>
    <row r="13" spans="1:12" ht="6" customHeight="1" x14ac:dyDescent="0.2">
      <c r="A13" s="31"/>
      <c r="B13" s="137"/>
      <c r="C13" s="129"/>
      <c r="E13" s="32"/>
      <c r="F13" s="34"/>
      <c r="G13" s="35"/>
      <c r="K13" s="130"/>
    </row>
    <row r="14" spans="1:12" x14ac:dyDescent="0.2">
      <c r="A14" s="31" t="s">
        <v>80</v>
      </c>
      <c r="B14" s="32">
        <v>241129501</v>
      </c>
      <c r="C14" s="32">
        <v>112700000</v>
      </c>
      <c r="D14" s="32">
        <f>'[9]INGR 6'!C25</f>
        <v>99437231</v>
      </c>
      <c r="E14" s="32">
        <f>D14-C14</f>
        <v>-13262769</v>
      </c>
      <c r="F14" s="34">
        <f>(D14*100/C14)-100</f>
        <v>-11.77</v>
      </c>
      <c r="G14" s="35">
        <f>(D14/1.0737)/B14*100-100</f>
        <v>-61.59</v>
      </c>
      <c r="H14" s="70"/>
      <c r="K14" s="130"/>
    </row>
    <row r="15" spans="1:12" ht="6" customHeight="1" x14ac:dyDescent="0.2">
      <c r="A15" s="31"/>
      <c r="B15" s="137"/>
      <c r="C15" s="31"/>
      <c r="D15" s="31"/>
      <c r="E15" s="32"/>
      <c r="F15" s="34"/>
      <c r="G15" s="35"/>
      <c r="K15" s="130"/>
    </row>
    <row r="16" spans="1:12" x14ac:dyDescent="0.2">
      <c r="A16" s="31" t="s">
        <v>81</v>
      </c>
      <c r="B16" s="137">
        <v>804068539</v>
      </c>
      <c r="C16" s="137">
        <v>17443091</v>
      </c>
      <c r="D16" s="137">
        <f>'[9]INGR 7'!D24</f>
        <v>113808614</v>
      </c>
      <c r="E16" s="32">
        <f>D16-C16</f>
        <v>96365523</v>
      </c>
      <c r="F16" s="34">
        <f>(D16*100/C16)-100</f>
        <v>552.46</v>
      </c>
      <c r="G16" s="35">
        <f>(D16/1.0737)/B16*100-100</f>
        <v>-86.82</v>
      </c>
      <c r="H16" s="130"/>
      <c r="K16" s="130"/>
    </row>
    <row r="17" spans="1:13" ht="12" customHeight="1" x14ac:dyDescent="0.2">
      <c r="A17" s="159"/>
      <c r="B17" s="32"/>
      <c r="C17" s="32"/>
      <c r="D17" s="32"/>
      <c r="E17" s="32"/>
      <c r="F17" s="34"/>
      <c r="G17" s="35"/>
      <c r="K17" s="130"/>
      <c r="M17" s="130"/>
    </row>
    <row r="18" spans="1:13" x14ac:dyDescent="0.2">
      <c r="A18" s="160"/>
      <c r="B18" s="160"/>
      <c r="C18" s="160"/>
      <c r="D18" s="161"/>
      <c r="E18" s="162"/>
      <c r="F18" s="163"/>
      <c r="G18" s="164"/>
      <c r="H18" s="70"/>
      <c r="M18" s="130"/>
    </row>
    <row r="19" spans="1:13" x14ac:dyDescent="0.2">
      <c r="A19" s="149" t="s">
        <v>77</v>
      </c>
      <c r="B19" s="149"/>
      <c r="C19" s="149"/>
      <c r="D19" s="95"/>
      <c r="E19" s="95"/>
      <c r="F19" s="150"/>
      <c r="G19" s="95"/>
      <c r="M19" s="130"/>
    </row>
    <row r="20" spans="1:13" x14ac:dyDescent="0.2">
      <c r="A20" s="165"/>
      <c r="B20" s="95"/>
      <c r="C20" s="95"/>
      <c r="D20" s="95"/>
      <c r="E20" s="95"/>
      <c r="F20" s="95"/>
      <c r="G20" s="95"/>
      <c r="M20" s="130"/>
    </row>
    <row r="21" spans="1:13" x14ac:dyDescent="0.2">
      <c r="B21" s="69"/>
      <c r="C21" s="69"/>
      <c r="D21" s="69"/>
      <c r="E21" s="69"/>
    </row>
    <row r="22" spans="1:13" x14ac:dyDescent="0.2">
      <c r="B22" s="166"/>
      <c r="C22" s="166"/>
      <c r="D22" s="166"/>
      <c r="L22" s="130"/>
    </row>
    <row r="23" spans="1:13" x14ac:dyDescent="0.2">
      <c r="B23" s="166"/>
      <c r="C23" s="166"/>
      <c r="D23" s="166"/>
      <c r="L23" s="130"/>
    </row>
    <row r="24" spans="1:13" x14ac:dyDescent="0.2">
      <c r="B24" s="166"/>
      <c r="C24" s="166"/>
      <c r="D24" s="166"/>
      <c r="L24" s="130"/>
    </row>
    <row r="25" spans="1:13" x14ac:dyDescent="0.2">
      <c r="B25" s="166"/>
      <c r="C25" s="166"/>
      <c r="D25" s="166"/>
    </row>
    <row r="26" spans="1:13" x14ac:dyDescent="0.2">
      <c r="B26" s="166"/>
      <c r="C26" s="166"/>
      <c r="D26" s="166"/>
    </row>
    <row r="27" spans="1:13" x14ac:dyDescent="0.2">
      <c r="B27" s="167"/>
    </row>
    <row r="28" spans="1:13" x14ac:dyDescent="0.2">
      <c r="B28" s="167"/>
    </row>
    <row r="29" spans="1:13" x14ac:dyDescent="0.2">
      <c r="B29" s="167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="112" zoomScaleNormal="112" workbookViewId="0">
      <selection activeCell="I12" sqref="I12"/>
    </sheetView>
  </sheetViews>
  <sheetFormatPr baseColWidth="10" defaultRowHeight="12.75" x14ac:dyDescent="0.2"/>
  <cols>
    <col min="1" max="1" width="35" style="1" customWidth="1"/>
    <col min="2" max="2" width="12.28515625" style="1" customWidth="1"/>
    <col min="3" max="3" width="11.42578125" style="1" customWidth="1"/>
    <col min="4" max="4" width="12.42578125" style="1" customWidth="1"/>
    <col min="5" max="5" width="10.7109375" style="1" customWidth="1"/>
    <col min="6" max="6" width="10.140625" style="1" customWidth="1"/>
    <col min="7" max="7" width="8.5703125" style="1" customWidth="1"/>
    <col min="8" max="8" width="16.85546875" style="1" bestFit="1" customWidth="1"/>
    <col min="9" max="9" width="16.5703125" style="1" bestFit="1" customWidth="1"/>
    <col min="10" max="13" width="11.42578125" style="1"/>
    <col min="14" max="14" width="37.28515625" style="1" customWidth="1"/>
    <col min="15" max="21" width="11.42578125" style="1"/>
    <col min="22" max="22" width="36.140625" style="1" customWidth="1"/>
    <col min="23" max="29" width="11.42578125" style="1"/>
    <col min="30" max="30" width="39.28515625" style="1" customWidth="1"/>
    <col min="31" max="253" width="11.42578125" style="1"/>
    <col min="254" max="254" width="35" style="1" customWidth="1"/>
    <col min="255" max="255" width="12.28515625" style="1" customWidth="1"/>
    <col min="256" max="256" width="10.7109375" style="1" customWidth="1"/>
    <col min="257" max="257" width="10" style="1" customWidth="1"/>
    <col min="258" max="258" width="10.7109375" style="1" customWidth="1"/>
    <col min="259" max="260" width="8" style="1" customWidth="1"/>
    <col min="261" max="261" width="11.42578125" style="1"/>
    <col min="262" max="262" width="32.28515625" style="1" customWidth="1"/>
    <col min="263" max="269" width="11.42578125" style="1"/>
    <col min="270" max="270" width="37.28515625" style="1" customWidth="1"/>
    <col min="271" max="277" width="11.42578125" style="1"/>
    <col min="278" max="278" width="36.140625" style="1" customWidth="1"/>
    <col min="279" max="285" width="11.42578125" style="1"/>
    <col min="286" max="286" width="39.28515625" style="1" customWidth="1"/>
    <col min="287" max="509" width="11.42578125" style="1"/>
    <col min="510" max="510" width="35" style="1" customWidth="1"/>
    <col min="511" max="511" width="12.28515625" style="1" customWidth="1"/>
    <col min="512" max="512" width="10.7109375" style="1" customWidth="1"/>
    <col min="513" max="513" width="10" style="1" customWidth="1"/>
    <col min="514" max="514" width="10.7109375" style="1" customWidth="1"/>
    <col min="515" max="516" width="8" style="1" customWidth="1"/>
    <col min="517" max="517" width="11.42578125" style="1"/>
    <col min="518" max="518" width="32.28515625" style="1" customWidth="1"/>
    <col min="519" max="525" width="11.42578125" style="1"/>
    <col min="526" max="526" width="37.28515625" style="1" customWidth="1"/>
    <col min="527" max="533" width="11.42578125" style="1"/>
    <col min="534" max="534" width="36.140625" style="1" customWidth="1"/>
    <col min="535" max="541" width="11.42578125" style="1"/>
    <col min="542" max="542" width="39.28515625" style="1" customWidth="1"/>
    <col min="543" max="765" width="11.42578125" style="1"/>
    <col min="766" max="766" width="35" style="1" customWidth="1"/>
    <col min="767" max="767" width="12.28515625" style="1" customWidth="1"/>
    <col min="768" max="768" width="10.7109375" style="1" customWidth="1"/>
    <col min="769" max="769" width="10" style="1" customWidth="1"/>
    <col min="770" max="770" width="10.7109375" style="1" customWidth="1"/>
    <col min="771" max="772" width="8" style="1" customWidth="1"/>
    <col min="773" max="773" width="11.42578125" style="1"/>
    <col min="774" max="774" width="32.28515625" style="1" customWidth="1"/>
    <col min="775" max="781" width="11.42578125" style="1"/>
    <col min="782" max="782" width="37.28515625" style="1" customWidth="1"/>
    <col min="783" max="789" width="11.42578125" style="1"/>
    <col min="790" max="790" width="36.140625" style="1" customWidth="1"/>
    <col min="791" max="797" width="11.42578125" style="1"/>
    <col min="798" max="798" width="39.28515625" style="1" customWidth="1"/>
    <col min="799" max="1021" width="11.42578125" style="1"/>
    <col min="1022" max="1022" width="35" style="1" customWidth="1"/>
    <col min="1023" max="1023" width="12.28515625" style="1" customWidth="1"/>
    <col min="1024" max="1024" width="10.7109375" style="1" customWidth="1"/>
    <col min="1025" max="1025" width="10" style="1" customWidth="1"/>
    <col min="1026" max="1026" width="10.7109375" style="1" customWidth="1"/>
    <col min="1027" max="1028" width="8" style="1" customWidth="1"/>
    <col min="1029" max="1029" width="11.42578125" style="1"/>
    <col min="1030" max="1030" width="32.28515625" style="1" customWidth="1"/>
    <col min="1031" max="1037" width="11.42578125" style="1"/>
    <col min="1038" max="1038" width="37.28515625" style="1" customWidth="1"/>
    <col min="1039" max="1045" width="11.42578125" style="1"/>
    <col min="1046" max="1046" width="36.140625" style="1" customWidth="1"/>
    <col min="1047" max="1053" width="11.42578125" style="1"/>
    <col min="1054" max="1054" width="39.28515625" style="1" customWidth="1"/>
    <col min="1055" max="1277" width="11.42578125" style="1"/>
    <col min="1278" max="1278" width="35" style="1" customWidth="1"/>
    <col min="1279" max="1279" width="12.28515625" style="1" customWidth="1"/>
    <col min="1280" max="1280" width="10.7109375" style="1" customWidth="1"/>
    <col min="1281" max="1281" width="10" style="1" customWidth="1"/>
    <col min="1282" max="1282" width="10.7109375" style="1" customWidth="1"/>
    <col min="1283" max="1284" width="8" style="1" customWidth="1"/>
    <col min="1285" max="1285" width="11.42578125" style="1"/>
    <col min="1286" max="1286" width="32.28515625" style="1" customWidth="1"/>
    <col min="1287" max="1293" width="11.42578125" style="1"/>
    <col min="1294" max="1294" width="37.28515625" style="1" customWidth="1"/>
    <col min="1295" max="1301" width="11.42578125" style="1"/>
    <col min="1302" max="1302" width="36.140625" style="1" customWidth="1"/>
    <col min="1303" max="1309" width="11.42578125" style="1"/>
    <col min="1310" max="1310" width="39.28515625" style="1" customWidth="1"/>
    <col min="1311" max="1533" width="11.42578125" style="1"/>
    <col min="1534" max="1534" width="35" style="1" customWidth="1"/>
    <col min="1535" max="1535" width="12.28515625" style="1" customWidth="1"/>
    <col min="1536" max="1536" width="10.7109375" style="1" customWidth="1"/>
    <col min="1537" max="1537" width="10" style="1" customWidth="1"/>
    <col min="1538" max="1538" width="10.7109375" style="1" customWidth="1"/>
    <col min="1539" max="1540" width="8" style="1" customWidth="1"/>
    <col min="1541" max="1541" width="11.42578125" style="1"/>
    <col min="1542" max="1542" width="32.28515625" style="1" customWidth="1"/>
    <col min="1543" max="1549" width="11.42578125" style="1"/>
    <col min="1550" max="1550" width="37.28515625" style="1" customWidth="1"/>
    <col min="1551" max="1557" width="11.42578125" style="1"/>
    <col min="1558" max="1558" width="36.140625" style="1" customWidth="1"/>
    <col min="1559" max="1565" width="11.42578125" style="1"/>
    <col min="1566" max="1566" width="39.28515625" style="1" customWidth="1"/>
    <col min="1567" max="1789" width="11.42578125" style="1"/>
    <col min="1790" max="1790" width="35" style="1" customWidth="1"/>
    <col min="1791" max="1791" width="12.28515625" style="1" customWidth="1"/>
    <col min="1792" max="1792" width="10.7109375" style="1" customWidth="1"/>
    <col min="1793" max="1793" width="10" style="1" customWidth="1"/>
    <col min="1794" max="1794" width="10.7109375" style="1" customWidth="1"/>
    <col min="1795" max="1796" width="8" style="1" customWidth="1"/>
    <col min="1797" max="1797" width="11.42578125" style="1"/>
    <col min="1798" max="1798" width="32.28515625" style="1" customWidth="1"/>
    <col min="1799" max="1805" width="11.42578125" style="1"/>
    <col min="1806" max="1806" width="37.28515625" style="1" customWidth="1"/>
    <col min="1807" max="1813" width="11.42578125" style="1"/>
    <col min="1814" max="1814" width="36.140625" style="1" customWidth="1"/>
    <col min="1815" max="1821" width="11.42578125" style="1"/>
    <col min="1822" max="1822" width="39.28515625" style="1" customWidth="1"/>
    <col min="1823" max="2045" width="11.42578125" style="1"/>
    <col min="2046" max="2046" width="35" style="1" customWidth="1"/>
    <col min="2047" max="2047" width="12.28515625" style="1" customWidth="1"/>
    <col min="2048" max="2048" width="10.7109375" style="1" customWidth="1"/>
    <col min="2049" max="2049" width="10" style="1" customWidth="1"/>
    <col min="2050" max="2050" width="10.7109375" style="1" customWidth="1"/>
    <col min="2051" max="2052" width="8" style="1" customWidth="1"/>
    <col min="2053" max="2053" width="11.42578125" style="1"/>
    <col min="2054" max="2054" width="32.28515625" style="1" customWidth="1"/>
    <col min="2055" max="2061" width="11.42578125" style="1"/>
    <col min="2062" max="2062" width="37.28515625" style="1" customWidth="1"/>
    <col min="2063" max="2069" width="11.42578125" style="1"/>
    <col min="2070" max="2070" width="36.140625" style="1" customWidth="1"/>
    <col min="2071" max="2077" width="11.42578125" style="1"/>
    <col min="2078" max="2078" width="39.28515625" style="1" customWidth="1"/>
    <col min="2079" max="2301" width="11.42578125" style="1"/>
    <col min="2302" max="2302" width="35" style="1" customWidth="1"/>
    <col min="2303" max="2303" width="12.28515625" style="1" customWidth="1"/>
    <col min="2304" max="2304" width="10.7109375" style="1" customWidth="1"/>
    <col min="2305" max="2305" width="10" style="1" customWidth="1"/>
    <col min="2306" max="2306" width="10.7109375" style="1" customWidth="1"/>
    <col min="2307" max="2308" width="8" style="1" customWidth="1"/>
    <col min="2309" max="2309" width="11.42578125" style="1"/>
    <col min="2310" max="2310" width="32.28515625" style="1" customWidth="1"/>
    <col min="2311" max="2317" width="11.42578125" style="1"/>
    <col min="2318" max="2318" width="37.28515625" style="1" customWidth="1"/>
    <col min="2319" max="2325" width="11.42578125" style="1"/>
    <col min="2326" max="2326" width="36.140625" style="1" customWidth="1"/>
    <col min="2327" max="2333" width="11.42578125" style="1"/>
    <col min="2334" max="2334" width="39.28515625" style="1" customWidth="1"/>
    <col min="2335" max="2557" width="11.42578125" style="1"/>
    <col min="2558" max="2558" width="35" style="1" customWidth="1"/>
    <col min="2559" max="2559" width="12.28515625" style="1" customWidth="1"/>
    <col min="2560" max="2560" width="10.7109375" style="1" customWidth="1"/>
    <col min="2561" max="2561" width="10" style="1" customWidth="1"/>
    <col min="2562" max="2562" width="10.7109375" style="1" customWidth="1"/>
    <col min="2563" max="2564" width="8" style="1" customWidth="1"/>
    <col min="2565" max="2565" width="11.42578125" style="1"/>
    <col min="2566" max="2566" width="32.28515625" style="1" customWidth="1"/>
    <col min="2567" max="2573" width="11.42578125" style="1"/>
    <col min="2574" max="2574" width="37.28515625" style="1" customWidth="1"/>
    <col min="2575" max="2581" width="11.42578125" style="1"/>
    <col min="2582" max="2582" width="36.140625" style="1" customWidth="1"/>
    <col min="2583" max="2589" width="11.42578125" style="1"/>
    <col min="2590" max="2590" width="39.28515625" style="1" customWidth="1"/>
    <col min="2591" max="2813" width="11.42578125" style="1"/>
    <col min="2814" max="2814" width="35" style="1" customWidth="1"/>
    <col min="2815" max="2815" width="12.28515625" style="1" customWidth="1"/>
    <col min="2816" max="2816" width="10.7109375" style="1" customWidth="1"/>
    <col min="2817" max="2817" width="10" style="1" customWidth="1"/>
    <col min="2818" max="2818" width="10.7109375" style="1" customWidth="1"/>
    <col min="2819" max="2820" width="8" style="1" customWidth="1"/>
    <col min="2821" max="2821" width="11.42578125" style="1"/>
    <col min="2822" max="2822" width="32.28515625" style="1" customWidth="1"/>
    <col min="2823" max="2829" width="11.42578125" style="1"/>
    <col min="2830" max="2830" width="37.28515625" style="1" customWidth="1"/>
    <col min="2831" max="2837" width="11.42578125" style="1"/>
    <col min="2838" max="2838" width="36.140625" style="1" customWidth="1"/>
    <col min="2839" max="2845" width="11.42578125" style="1"/>
    <col min="2846" max="2846" width="39.28515625" style="1" customWidth="1"/>
    <col min="2847" max="3069" width="11.42578125" style="1"/>
    <col min="3070" max="3070" width="35" style="1" customWidth="1"/>
    <col min="3071" max="3071" width="12.28515625" style="1" customWidth="1"/>
    <col min="3072" max="3072" width="10.7109375" style="1" customWidth="1"/>
    <col min="3073" max="3073" width="10" style="1" customWidth="1"/>
    <col min="3074" max="3074" width="10.7109375" style="1" customWidth="1"/>
    <col min="3075" max="3076" width="8" style="1" customWidth="1"/>
    <col min="3077" max="3077" width="11.42578125" style="1"/>
    <col min="3078" max="3078" width="32.28515625" style="1" customWidth="1"/>
    <col min="3079" max="3085" width="11.42578125" style="1"/>
    <col min="3086" max="3086" width="37.28515625" style="1" customWidth="1"/>
    <col min="3087" max="3093" width="11.42578125" style="1"/>
    <col min="3094" max="3094" width="36.140625" style="1" customWidth="1"/>
    <col min="3095" max="3101" width="11.42578125" style="1"/>
    <col min="3102" max="3102" width="39.28515625" style="1" customWidth="1"/>
    <col min="3103" max="3325" width="11.42578125" style="1"/>
    <col min="3326" max="3326" width="35" style="1" customWidth="1"/>
    <col min="3327" max="3327" width="12.28515625" style="1" customWidth="1"/>
    <col min="3328" max="3328" width="10.7109375" style="1" customWidth="1"/>
    <col min="3329" max="3329" width="10" style="1" customWidth="1"/>
    <col min="3330" max="3330" width="10.7109375" style="1" customWidth="1"/>
    <col min="3331" max="3332" width="8" style="1" customWidth="1"/>
    <col min="3333" max="3333" width="11.42578125" style="1"/>
    <col min="3334" max="3334" width="32.28515625" style="1" customWidth="1"/>
    <col min="3335" max="3341" width="11.42578125" style="1"/>
    <col min="3342" max="3342" width="37.28515625" style="1" customWidth="1"/>
    <col min="3343" max="3349" width="11.42578125" style="1"/>
    <col min="3350" max="3350" width="36.140625" style="1" customWidth="1"/>
    <col min="3351" max="3357" width="11.42578125" style="1"/>
    <col min="3358" max="3358" width="39.28515625" style="1" customWidth="1"/>
    <col min="3359" max="3581" width="11.42578125" style="1"/>
    <col min="3582" max="3582" width="35" style="1" customWidth="1"/>
    <col min="3583" max="3583" width="12.28515625" style="1" customWidth="1"/>
    <col min="3584" max="3584" width="10.7109375" style="1" customWidth="1"/>
    <col min="3585" max="3585" width="10" style="1" customWidth="1"/>
    <col min="3586" max="3586" width="10.7109375" style="1" customWidth="1"/>
    <col min="3587" max="3588" width="8" style="1" customWidth="1"/>
    <col min="3589" max="3589" width="11.42578125" style="1"/>
    <col min="3590" max="3590" width="32.28515625" style="1" customWidth="1"/>
    <col min="3591" max="3597" width="11.42578125" style="1"/>
    <col min="3598" max="3598" width="37.28515625" style="1" customWidth="1"/>
    <col min="3599" max="3605" width="11.42578125" style="1"/>
    <col min="3606" max="3606" width="36.140625" style="1" customWidth="1"/>
    <col min="3607" max="3613" width="11.42578125" style="1"/>
    <col min="3614" max="3614" width="39.28515625" style="1" customWidth="1"/>
    <col min="3615" max="3837" width="11.42578125" style="1"/>
    <col min="3838" max="3838" width="35" style="1" customWidth="1"/>
    <col min="3839" max="3839" width="12.28515625" style="1" customWidth="1"/>
    <col min="3840" max="3840" width="10.7109375" style="1" customWidth="1"/>
    <col min="3841" max="3841" width="10" style="1" customWidth="1"/>
    <col min="3842" max="3842" width="10.7109375" style="1" customWidth="1"/>
    <col min="3843" max="3844" width="8" style="1" customWidth="1"/>
    <col min="3845" max="3845" width="11.42578125" style="1"/>
    <col min="3846" max="3846" width="32.28515625" style="1" customWidth="1"/>
    <col min="3847" max="3853" width="11.42578125" style="1"/>
    <col min="3854" max="3854" width="37.28515625" style="1" customWidth="1"/>
    <col min="3855" max="3861" width="11.42578125" style="1"/>
    <col min="3862" max="3862" width="36.140625" style="1" customWidth="1"/>
    <col min="3863" max="3869" width="11.42578125" style="1"/>
    <col min="3870" max="3870" width="39.28515625" style="1" customWidth="1"/>
    <col min="3871" max="4093" width="11.42578125" style="1"/>
    <col min="4094" max="4094" width="35" style="1" customWidth="1"/>
    <col min="4095" max="4095" width="12.28515625" style="1" customWidth="1"/>
    <col min="4096" max="4096" width="10.7109375" style="1" customWidth="1"/>
    <col min="4097" max="4097" width="10" style="1" customWidth="1"/>
    <col min="4098" max="4098" width="10.7109375" style="1" customWidth="1"/>
    <col min="4099" max="4100" width="8" style="1" customWidth="1"/>
    <col min="4101" max="4101" width="11.42578125" style="1"/>
    <col min="4102" max="4102" width="32.28515625" style="1" customWidth="1"/>
    <col min="4103" max="4109" width="11.42578125" style="1"/>
    <col min="4110" max="4110" width="37.28515625" style="1" customWidth="1"/>
    <col min="4111" max="4117" width="11.42578125" style="1"/>
    <col min="4118" max="4118" width="36.140625" style="1" customWidth="1"/>
    <col min="4119" max="4125" width="11.42578125" style="1"/>
    <col min="4126" max="4126" width="39.28515625" style="1" customWidth="1"/>
    <col min="4127" max="4349" width="11.42578125" style="1"/>
    <col min="4350" max="4350" width="35" style="1" customWidth="1"/>
    <col min="4351" max="4351" width="12.28515625" style="1" customWidth="1"/>
    <col min="4352" max="4352" width="10.7109375" style="1" customWidth="1"/>
    <col min="4353" max="4353" width="10" style="1" customWidth="1"/>
    <col min="4354" max="4354" width="10.7109375" style="1" customWidth="1"/>
    <col min="4355" max="4356" width="8" style="1" customWidth="1"/>
    <col min="4357" max="4357" width="11.42578125" style="1"/>
    <col min="4358" max="4358" width="32.28515625" style="1" customWidth="1"/>
    <col min="4359" max="4365" width="11.42578125" style="1"/>
    <col min="4366" max="4366" width="37.28515625" style="1" customWidth="1"/>
    <col min="4367" max="4373" width="11.42578125" style="1"/>
    <col min="4374" max="4374" width="36.140625" style="1" customWidth="1"/>
    <col min="4375" max="4381" width="11.42578125" style="1"/>
    <col min="4382" max="4382" width="39.28515625" style="1" customWidth="1"/>
    <col min="4383" max="4605" width="11.42578125" style="1"/>
    <col min="4606" max="4606" width="35" style="1" customWidth="1"/>
    <col min="4607" max="4607" width="12.28515625" style="1" customWidth="1"/>
    <col min="4608" max="4608" width="10.7109375" style="1" customWidth="1"/>
    <col min="4609" max="4609" width="10" style="1" customWidth="1"/>
    <col min="4610" max="4610" width="10.7109375" style="1" customWidth="1"/>
    <col min="4611" max="4612" width="8" style="1" customWidth="1"/>
    <col min="4613" max="4613" width="11.42578125" style="1"/>
    <col min="4614" max="4614" width="32.28515625" style="1" customWidth="1"/>
    <col min="4615" max="4621" width="11.42578125" style="1"/>
    <col min="4622" max="4622" width="37.28515625" style="1" customWidth="1"/>
    <col min="4623" max="4629" width="11.42578125" style="1"/>
    <col min="4630" max="4630" width="36.140625" style="1" customWidth="1"/>
    <col min="4631" max="4637" width="11.42578125" style="1"/>
    <col min="4638" max="4638" width="39.28515625" style="1" customWidth="1"/>
    <col min="4639" max="4861" width="11.42578125" style="1"/>
    <col min="4862" max="4862" width="35" style="1" customWidth="1"/>
    <col min="4863" max="4863" width="12.28515625" style="1" customWidth="1"/>
    <col min="4864" max="4864" width="10.7109375" style="1" customWidth="1"/>
    <col min="4865" max="4865" width="10" style="1" customWidth="1"/>
    <col min="4866" max="4866" width="10.7109375" style="1" customWidth="1"/>
    <col min="4867" max="4868" width="8" style="1" customWidth="1"/>
    <col min="4869" max="4869" width="11.42578125" style="1"/>
    <col min="4870" max="4870" width="32.28515625" style="1" customWidth="1"/>
    <col min="4871" max="4877" width="11.42578125" style="1"/>
    <col min="4878" max="4878" width="37.28515625" style="1" customWidth="1"/>
    <col min="4879" max="4885" width="11.42578125" style="1"/>
    <col min="4886" max="4886" width="36.140625" style="1" customWidth="1"/>
    <col min="4887" max="4893" width="11.42578125" style="1"/>
    <col min="4894" max="4894" width="39.28515625" style="1" customWidth="1"/>
    <col min="4895" max="5117" width="11.42578125" style="1"/>
    <col min="5118" max="5118" width="35" style="1" customWidth="1"/>
    <col min="5119" max="5119" width="12.28515625" style="1" customWidth="1"/>
    <col min="5120" max="5120" width="10.7109375" style="1" customWidth="1"/>
    <col min="5121" max="5121" width="10" style="1" customWidth="1"/>
    <col min="5122" max="5122" width="10.7109375" style="1" customWidth="1"/>
    <col min="5123" max="5124" width="8" style="1" customWidth="1"/>
    <col min="5125" max="5125" width="11.42578125" style="1"/>
    <col min="5126" max="5126" width="32.28515625" style="1" customWidth="1"/>
    <col min="5127" max="5133" width="11.42578125" style="1"/>
    <col min="5134" max="5134" width="37.28515625" style="1" customWidth="1"/>
    <col min="5135" max="5141" width="11.42578125" style="1"/>
    <col min="5142" max="5142" width="36.140625" style="1" customWidth="1"/>
    <col min="5143" max="5149" width="11.42578125" style="1"/>
    <col min="5150" max="5150" width="39.28515625" style="1" customWidth="1"/>
    <col min="5151" max="5373" width="11.42578125" style="1"/>
    <col min="5374" max="5374" width="35" style="1" customWidth="1"/>
    <col min="5375" max="5375" width="12.28515625" style="1" customWidth="1"/>
    <col min="5376" max="5376" width="10.7109375" style="1" customWidth="1"/>
    <col min="5377" max="5377" width="10" style="1" customWidth="1"/>
    <col min="5378" max="5378" width="10.7109375" style="1" customWidth="1"/>
    <col min="5379" max="5380" width="8" style="1" customWidth="1"/>
    <col min="5381" max="5381" width="11.42578125" style="1"/>
    <col min="5382" max="5382" width="32.28515625" style="1" customWidth="1"/>
    <col min="5383" max="5389" width="11.42578125" style="1"/>
    <col min="5390" max="5390" width="37.28515625" style="1" customWidth="1"/>
    <col min="5391" max="5397" width="11.42578125" style="1"/>
    <col min="5398" max="5398" width="36.140625" style="1" customWidth="1"/>
    <col min="5399" max="5405" width="11.42578125" style="1"/>
    <col min="5406" max="5406" width="39.28515625" style="1" customWidth="1"/>
    <col min="5407" max="5629" width="11.42578125" style="1"/>
    <col min="5630" max="5630" width="35" style="1" customWidth="1"/>
    <col min="5631" max="5631" width="12.28515625" style="1" customWidth="1"/>
    <col min="5632" max="5632" width="10.7109375" style="1" customWidth="1"/>
    <col min="5633" max="5633" width="10" style="1" customWidth="1"/>
    <col min="5634" max="5634" width="10.7109375" style="1" customWidth="1"/>
    <col min="5635" max="5636" width="8" style="1" customWidth="1"/>
    <col min="5637" max="5637" width="11.42578125" style="1"/>
    <col min="5638" max="5638" width="32.28515625" style="1" customWidth="1"/>
    <col min="5639" max="5645" width="11.42578125" style="1"/>
    <col min="5646" max="5646" width="37.28515625" style="1" customWidth="1"/>
    <col min="5647" max="5653" width="11.42578125" style="1"/>
    <col min="5654" max="5654" width="36.140625" style="1" customWidth="1"/>
    <col min="5655" max="5661" width="11.42578125" style="1"/>
    <col min="5662" max="5662" width="39.28515625" style="1" customWidth="1"/>
    <col min="5663" max="5885" width="11.42578125" style="1"/>
    <col min="5886" max="5886" width="35" style="1" customWidth="1"/>
    <col min="5887" max="5887" width="12.28515625" style="1" customWidth="1"/>
    <col min="5888" max="5888" width="10.7109375" style="1" customWidth="1"/>
    <col min="5889" max="5889" width="10" style="1" customWidth="1"/>
    <col min="5890" max="5890" width="10.7109375" style="1" customWidth="1"/>
    <col min="5891" max="5892" width="8" style="1" customWidth="1"/>
    <col min="5893" max="5893" width="11.42578125" style="1"/>
    <col min="5894" max="5894" width="32.28515625" style="1" customWidth="1"/>
    <col min="5895" max="5901" width="11.42578125" style="1"/>
    <col min="5902" max="5902" width="37.28515625" style="1" customWidth="1"/>
    <col min="5903" max="5909" width="11.42578125" style="1"/>
    <col min="5910" max="5910" width="36.140625" style="1" customWidth="1"/>
    <col min="5911" max="5917" width="11.42578125" style="1"/>
    <col min="5918" max="5918" width="39.28515625" style="1" customWidth="1"/>
    <col min="5919" max="6141" width="11.42578125" style="1"/>
    <col min="6142" max="6142" width="35" style="1" customWidth="1"/>
    <col min="6143" max="6143" width="12.28515625" style="1" customWidth="1"/>
    <col min="6144" max="6144" width="10.7109375" style="1" customWidth="1"/>
    <col min="6145" max="6145" width="10" style="1" customWidth="1"/>
    <col min="6146" max="6146" width="10.7109375" style="1" customWidth="1"/>
    <col min="6147" max="6148" width="8" style="1" customWidth="1"/>
    <col min="6149" max="6149" width="11.42578125" style="1"/>
    <col min="6150" max="6150" width="32.28515625" style="1" customWidth="1"/>
    <col min="6151" max="6157" width="11.42578125" style="1"/>
    <col min="6158" max="6158" width="37.28515625" style="1" customWidth="1"/>
    <col min="6159" max="6165" width="11.42578125" style="1"/>
    <col min="6166" max="6166" width="36.140625" style="1" customWidth="1"/>
    <col min="6167" max="6173" width="11.42578125" style="1"/>
    <col min="6174" max="6174" width="39.28515625" style="1" customWidth="1"/>
    <col min="6175" max="6397" width="11.42578125" style="1"/>
    <col min="6398" max="6398" width="35" style="1" customWidth="1"/>
    <col min="6399" max="6399" width="12.28515625" style="1" customWidth="1"/>
    <col min="6400" max="6400" width="10.7109375" style="1" customWidth="1"/>
    <col min="6401" max="6401" width="10" style="1" customWidth="1"/>
    <col min="6402" max="6402" width="10.7109375" style="1" customWidth="1"/>
    <col min="6403" max="6404" width="8" style="1" customWidth="1"/>
    <col min="6405" max="6405" width="11.42578125" style="1"/>
    <col min="6406" max="6406" width="32.28515625" style="1" customWidth="1"/>
    <col min="6407" max="6413" width="11.42578125" style="1"/>
    <col min="6414" max="6414" width="37.28515625" style="1" customWidth="1"/>
    <col min="6415" max="6421" width="11.42578125" style="1"/>
    <col min="6422" max="6422" width="36.140625" style="1" customWidth="1"/>
    <col min="6423" max="6429" width="11.42578125" style="1"/>
    <col min="6430" max="6430" width="39.28515625" style="1" customWidth="1"/>
    <col min="6431" max="6653" width="11.42578125" style="1"/>
    <col min="6654" max="6654" width="35" style="1" customWidth="1"/>
    <col min="6655" max="6655" width="12.28515625" style="1" customWidth="1"/>
    <col min="6656" max="6656" width="10.7109375" style="1" customWidth="1"/>
    <col min="6657" max="6657" width="10" style="1" customWidth="1"/>
    <col min="6658" max="6658" width="10.7109375" style="1" customWidth="1"/>
    <col min="6659" max="6660" width="8" style="1" customWidth="1"/>
    <col min="6661" max="6661" width="11.42578125" style="1"/>
    <col min="6662" max="6662" width="32.28515625" style="1" customWidth="1"/>
    <col min="6663" max="6669" width="11.42578125" style="1"/>
    <col min="6670" max="6670" width="37.28515625" style="1" customWidth="1"/>
    <col min="6671" max="6677" width="11.42578125" style="1"/>
    <col min="6678" max="6678" width="36.140625" style="1" customWidth="1"/>
    <col min="6679" max="6685" width="11.42578125" style="1"/>
    <col min="6686" max="6686" width="39.28515625" style="1" customWidth="1"/>
    <col min="6687" max="6909" width="11.42578125" style="1"/>
    <col min="6910" max="6910" width="35" style="1" customWidth="1"/>
    <col min="6911" max="6911" width="12.28515625" style="1" customWidth="1"/>
    <col min="6912" max="6912" width="10.7109375" style="1" customWidth="1"/>
    <col min="6913" max="6913" width="10" style="1" customWidth="1"/>
    <col min="6914" max="6914" width="10.7109375" style="1" customWidth="1"/>
    <col min="6915" max="6916" width="8" style="1" customWidth="1"/>
    <col min="6917" max="6917" width="11.42578125" style="1"/>
    <col min="6918" max="6918" width="32.28515625" style="1" customWidth="1"/>
    <col min="6919" max="6925" width="11.42578125" style="1"/>
    <col min="6926" max="6926" width="37.28515625" style="1" customWidth="1"/>
    <col min="6927" max="6933" width="11.42578125" style="1"/>
    <col min="6934" max="6934" width="36.140625" style="1" customWidth="1"/>
    <col min="6935" max="6941" width="11.42578125" style="1"/>
    <col min="6942" max="6942" width="39.28515625" style="1" customWidth="1"/>
    <col min="6943" max="7165" width="11.42578125" style="1"/>
    <col min="7166" max="7166" width="35" style="1" customWidth="1"/>
    <col min="7167" max="7167" width="12.28515625" style="1" customWidth="1"/>
    <col min="7168" max="7168" width="10.7109375" style="1" customWidth="1"/>
    <col min="7169" max="7169" width="10" style="1" customWidth="1"/>
    <col min="7170" max="7170" width="10.7109375" style="1" customWidth="1"/>
    <col min="7171" max="7172" width="8" style="1" customWidth="1"/>
    <col min="7173" max="7173" width="11.42578125" style="1"/>
    <col min="7174" max="7174" width="32.28515625" style="1" customWidth="1"/>
    <col min="7175" max="7181" width="11.42578125" style="1"/>
    <col min="7182" max="7182" width="37.28515625" style="1" customWidth="1"/>
    <col min="7183" max="7189" width="11.42578125" style="1"/>
    <col min="7190" max="7190" width="36.140625" style="1" customWidth="1"/>
    <col min="7191" max="7197" width="11.42578125" style="1"/>
    <col min="7198" max="7198" width="39.28515625" style="1" customWidth="1"/>
    <col min="7199" max="7421" width="11.42578125" style="1"/>
    <col min="7422" max="7422" width="35" style="1" customWidth="1"/>
    <col min="7423" max="7423" width="12.28515625" style="1" customWidth="1"/>
    <col min="7424" max="7424" width="10.7109375" style="1" customWidth="1"/>
    <col min="7425" max="7425" width="10" style="1" customWidth="1"/>
    <col min="7426" max="7426" width="10.7109375" style="1" customWidth="1"/>
    <col min="7427" max="7428" width="8" style="1" customWidth="1"/>
    <col min="7429" max="7429" width="11.42578125" style="1"/>
    <col min="7430" max="7430" width="32.28515625" style="1" customWidth="1"/>
    <col min="7431" max="7437" width="11.42578125" style="1"/>
    <col min="7438" max="7438" width="37.28515625" style="1" customWidth="1"/>
    <col min="7439" max="7445" width="11.42578125" style="1"/>
    <col min="7446" max="7446" width="36.140625" style="1" customWidth="1"/>
    <col min="7447" max="7453" width="11.42578125" style="1"/>
    <col min="7454" max="7454" width="39.28515625" style="1" customWidth="1"/>
    <col min="7455" max="7677" width="11.42578125" style="1"/>
    <col min="7678" max="7678" width="35" style="1" customWidth="1"/>
    <col min="7679" max="7679" width="12.28515625" style="1" customWidth="1"/>
    <col min="7680" max="7680" width="10.7109375" style="1" customWidth="1"/>
    <col min="7681" max="7681" width="10" style="1" customWidth="1"/>
    <col min="7682" max="7682" width="10.7109375" style="1" customWidth="1"/>
    <col min="7683" max="7684" width="8" style="1" customWidth="1"/>
    <col min="7685" max="7685" width="11.42578125" style="1"/>
    <col min="7686" max="7686" width="32.28515625" style="1" customWidth="1"/>
    <col min="7687" max="7693" width="11.42578125" style="1"/>
    <col min="7694" max="7694" width="37.28515625" style="1" customWidth="1"/>
    <col min="7695" max="7701" width="11.42578125" style="1"/>
    <col min="7702" max="7702" width="36.140625" style="1" customWidth="1"/>
    <col min="7703" max="7709" width="11.42578125" style="1"/>
    <col min="7710" max="7710" width="39.28515625" style="1" customWidth="1"/>
    <col min="7711" max="7933" width="11.42578125" style="1"/>
    <col min="7934" max="7934" width="35" style="1" customWidth="1"/>
    <col min="7935" max="7935" width="12.28515625" style="1" customWidth="1"/>
    <col min="7936" max="7936" width="10.7109375" style="1" customWidth="1"/>
    <col min="7937" max="7937" width="10" style="1" customWidth="1"/>
    <col min="7938" max="7938" width="10.7109375" style="1" customWidth="1"/>
    <col min="7939" max="7940" width="8" style="1" customWidth="1"/>
    <col min="7941" max="7941" width="11.42578125" style="1"/>
    <col min="7942" max="7942" width="32.28515625" style="1" customWidth="1"/>
    <col min="7943" max="7949" width="11.42578125" style="1"/>
    <col min="7950" max="7950" width="37.28515625" style="1" customWidth="1"/>
    <col min="7951" max="7957" width="11.42578125" style="1"/>
    <col min="7958" max="7958" width="36.140625" style="1" customWidth="1"/>
    <col min="7959" max="7965" width="11.42578125" style="1"/>
    <col min="7966" max="7966" width="39.28515625" style="1" customWidth="1"/>
    <col min="7967" max="8189" width="11.42578125" style="1"/>
    <col min="8190" max="8190" width="35" style="1" customWidth="1"/>
    <col min="8191" max="8191" width="12.28515625" style="1" customWidth="1"/>
    <col min="8192" max="8192" width="10.7109375" style="1" customWidth="1"/>
    <col min="8193" max="8193" width="10" style="1" customWidth="1"/>
    <col min="8194" max="8194" width="10.7109375" style="1" customWidth="1"/>
    <col min="8195" max="8196" width="8" style="1" customWidth="1"/>
    <col min="8197" max="8197" width="11.42578125" style="1"/>
    <col min="8198" max="8198" width="32.28515625" style="1" customWidth="1"/>
    <col min="8199" max="8205" width="11.42578125" style="1"/>
    <col min="8206" max="8206" width="37.28515625" style="1" customWidth="1"/>
    <col min="8207" max="8213" width="11.42578125" style="1"/>
    <col min="8214" max="8214" width="36.140625" style="1" customWidth="1"/>
    <col min="8215" max="8221" width="11.42578125" style="1"/>
    <col min="8222" max="8222" width="39.28515625" style="1" customWidth="1"/>
    <col min="8223" max="8445" width="11.42578125" style="1"/>
    <col min="8446" max="8446" width="35" style="1" customWidth="1"/>
    <col min="8447" max="8447" width="12.28515625" style="1" customWidth="1"/>
    <col min="8448" max="8448" width="10.7109375" style="1" customWidth="1"/>
    <col min="8449" max="8449" width="10" style="1" customWidth="1"/>
    <col min="8450" max="8450" width="10.7109375" style="1" customWidth="1"/>
    <col min="8451" max="8452" width="8" style="1" customWidth="1"/>
    <col min="8453" max="8453" width="11.42578125" style="1"/>
    <col min="8454" max="8454" width="32.28515625" style="1" customWidth="1"/>
    <col min="8455" max="8461" width="11.42578125" style="1"/>
    <col min="8462" max="8462" width="37.28515625" style="1" customWidth="1"/>
    <col min="8463" max="8469" width="11.42578125" style="1"/>
    <col min="8470" max="8470" width="36.140625" style="1" customWidth="1"/>
    <col min="8471" max="8477" width="11.42578125" style="1"/>
    <col min="8478" max="8478" width="39.28515625" style="1" customWidth="1"/>
    <col min="8479" max="8701" width="11.42578125" style="1"/>
    <col min="8702" max="8702" width="35" style="1" customWidth="1"/>
    <col min="8703" max="8703" width="12.28515625" style="1" customWidth="1"/>
    <col min="8704" max="8704" width="10.7109375" style="1" customWidth="1"/>
    <col min="8705" max="8705" width="10" style="1" customWidth="1"/>
    <col min="8706" max="8706" width="10.7109375" style="1" customWidth="1"/>
    <col min="8707" max="8708" width="8" style="1" customWidth="1"/>
    <col min="8709" max="8709" width="11.42578125" style="1"/>
    <col min="8710" max="8710" width="32.28515625" style="1" customWidth="1"/>
    <col min="8711" max="8717" width="11.42578125" style="1"/>
    <col min="8718" max="8718" width="37.28515625" style="1" customWidth="1"/>
    <col min="8719" max="8725" width="11.42578125" style="1"/>
    <col min="8726" max="8726" width="36.140625" style="1" customWidth="1"/>
    <col min="8727" max="8733" width="11.42578125" style="1"/>
    <col min="8734" max="8734" width="39.28515625" style="1" customWidth="1"/>
    <col min="8735" max="8957" width="11.42578125" style="1"/>
    <col min="8958" max="8958" width="35" style="1" customWidth="1"/>
    <col min="8959" max="8959" width="12.28515625" style="1" customWidth="1"/>
    <col min="8960" max="8960" width="10.7109375" style="1" customWidth="1"/>
    <col min="8961" max="8961" width="10" style="1" customWidth="1"/>
    <col min="8962" max="8962" width="10.7109375" style="1" customWidth="1"/>
    <col min="8963" max="8964" width="8" style="1" customWidth="1"/>
    <col min="8965" max="8965" width="11.42578125" style="1"/>
    <col min="8966" max="8966" width="32.28515625" style="1" customWidth="1"/>
    <col min="8967" max="8973" width="11.42578125" style="1"/>
    <col min="8974" max="8974" width="37.28515625" style="1" customWidth="1"/>
    <col min="8975" max="8981" width="11.42578125" style="1"/>
    <col min="8982" max="8982" width="36.140625" style="1" customWidth="1"/>
    <col min="8983" max="8989" width="11.42578125" style="1"/>
    <col min="8990" max="8990" width="39.28515625" style="1" customWidth="1"/>
    <col min="8991" max="9213" width="11.42578125" style="1"/>
    <col min="9214" max="9214" width="35" style="1" customWidth="1"/>
    <col min="9215" max="9215" width="12.28515625" style="1" customWidth="1"/>
    <col min="9216" max="9216" width="10.7109375" style="1" customWidth="1"/>
    <col min="9217" max="9217" width="10" style="1" customWidth="1"/>
    <col min="9218" max="9218" width="10.7109375" style="1" customWidth="1"/>
    <col min="9219" max="9220" width="8" style="1" customWidth="1"/>
    <col min="9221" max="9221" width="11.42578125" style="1"/>
    <col min="9222" max="9222" width="32.28515625" style="1" customWidth="1"/>
    <col min="9223" max="9229" width="11.42578125" style="1"/>
    <col min="9230" max="9230" width="37.28515625" style="1" customWidth="1"/>
    <col min="9231" max="9237" width="11.42578125" style="1"/>
    <col min="9238" max="9238" width="36.140625" style="1" customWidth="1"/>
    <col min="9239" max="9245" width="11.42578125" style="1"/>
    <col min="9246" max="9246" width="39.28515625" style="1" customWidth="1"/>
    <col min="9247" max="9469" width="11.42578125" style="1"/>
    <col min="9470" max="9470" width="35" style="1" customWidth="1"/>
    <col min="9471" max="9471" width="12.28515625" style="1" customWidth="1"/>
    <col min="9472" max="9472" width="10.7109375" style="1" customWidth="1"/>
    <col min="9473" max="9473" width="10" style="1" customWidth="1"/>
    <col min="9474" max="9474" width="10.7109375" style="1" customWidth="1"/>
    <col min="9475" max="9476" width="8" style="1" customWidth="1"/>
    <col min="9477" max="9477" width="11.42578125" style="1"/>
    <col min="9478" max="9478" width="32.28515625" style="1" customWidth="1"/>
    <col min="9479" max="9485" width="11.42578125" style="1"/>
    <col min="9486" max="9486" width="37.28515625" style="1" customWidth="1"/>
    <col min="9487" max="9493" width="11.42578125" style="1"/>
    <col min="9494" max="9494" width="36.140625" style="1" customWidth="1"/>
    <col min="9495" max="9501" width="11.42578125" style="1"/>
    <col min="9502" max="9502" width="39.28515625" style="1" customWidth="1"/>
    <col min="9503" max="9725" width="11.42578125" style="1"/>
    <col min="9726" max="9726" width="35" style="1" customWidth="1"/>
    <col min="9727" max="9727" width="12.28515625" style="1" customWidth="1"/>
    <col min="9728" max="9728" width="10.7109375" style="1" customWidth="1"/>
    <col min="9729" max="9729" width="10" style="1" customWidth="1"/>
    <col min="9730" max="9730" width="10.7109375" style="1" customWidth="1"/>
    <col min="9731" max="9732" width="8" style="1" customWidth="1"/>
    <col min="9733" max="9733" width="11.42578125" style="1"/>
    <col min="9734" max="9734" width="32.28515625" style="1" customWidth="1"/>
    <col min="9735" max="9741" width="11.42578125" style="1"/>
    <col min="9742" max="9742" width="37.28515625" style="1" customWidth="1"/>
    <col min="9743" max="9749" width="11.42578125" style="1"/>
    <col min="9750" max="9750" width="36.140625" style="1" customWidth="1"/>
    <col min="9751" max="9757" width="11.42578125" style="1"/>
    <col min="9758" max="9758" width="39.28515625" style="1" customWidth="1"/>
    <col min="9759" max="9981" width="11.42578125" style="1"/>
    <col min="9982" max="9982" width="35" style="1" customWidth="1"/>
    <col min="9983" max="9983" width="12.28515625" style="1" customWidth="1"/>
    <col min="9984" max="9984" width="10.7109375" style="1" customWidth="1"/>
    <col min="9985" max="9985" width="10" style="1" customWidth="1"/>
    <col min="9986" max="9986" width="10.7109375" style="1" customWidth="1"/>
    <col min="9987" max="9988" width="8" style="1" customWidth="1"/>
    <col min="9989" max="9989" width="11.42578125" style="1"/>
    <col min="9990" max="9990" width="32.28515625" style="1" customWidth="1"/>
    <col min="9991" max="9997" width="11.42578125" style="1"/>
    <col min="9998" max="9998" width="37.28515625" style="1" customWidth="1"/>
    <col min="9999" max="10005" width="11.42578125" style="1"/>
    <col min="10006" max="10006" width="36.140625" style="1" customWidth="1"/>
    <col min="10007" max="10013" width="11.42578125" style="1"/>
    <col min="10014" max="10014" width="39.28515625" style="1" customWidth="1"/>
    <col min="10015" max="10237" width="11.42578125" style="1"/>
    <col min="10238" max="10238" width="35" style="1" customWidth="1"/>
    <col min="10239" max="10239" width="12.28515625" style="1" customWidth="1"/>
    <col min="10240" max="10240" width="10.7109375" style="1" customWidth="1"/>
    <col min="10241" max="10241" width="10" style="1" customWidth="1"/>
    <col min="10242" max="10242" width="10.7109375" style="1" customWidth="1"/>
    <col min="10243" max="10244" width="8" style="1" customWidth="1"/>
    <col min="10245" max="10245" width="11.42578125" style="1"/>
    <col min="10246" max="10246" width="32.28515625" style="1" customWidth="1"/>
    <col min="10247" max="10253" width="11.42578125" style="1"/>
    <col min="10254" max="10254" width="37.28515625" style="1" customWidth="1"/>
    <col min="10255" max="10261" width="11.42578125" style="1"/>
    <col min="10262" max="10262" width="36.140625" style="1" customWidth="1"/>
    <col min="10263" max="10269" width="11.42578125" style="1"/>
    <col min="10270" max="10270" width="39.28515625" style="1" customWidth="1"/>
    <col min="10271" max="10493" width="11.42578125" style="1"/>
    <col min="10494" max="10494" width="35" style="1" customWidth="1"/>
    <col min="10495" max="10495" width="12.28515625" style="1" customWidth="1"/>
    <col min="10496" max="10496" width="10.7109375" style="1" customWidth="1"/>
    <col min="10497" max="10497" width="10" style="1" customWidth="1"/>
    <col min="10498" max="10498" width="10.7109375" style="1" customWidth="1"/>
    <col min="10499" max="10500" width="8" style="1" customWidth="1"/>
    <col min="10501" max="10501" width="11.42578125" style="1"/>
    <col min="10502" max="10502" width="32.28515625" style="1" customWidth="1"/>
    <col min="10503" max="10509" width="11.42578125" style="1"/>
    <col min="10510" max="10510" width="37.28515625" style="1" customWidth="1"/>
    <col min="10511" max="10517" width="11.42578125" style="1"/>
    <col min="10518" max="10518" width="36.140625" style="1" customWidth="1"/>
    <col min="10519" max="10525" width="11.42578125" style="1"/>
    <col min="10526" max="10526" width="39.28515625" style="1" customWidth="1"/>
    <col min="10527" max="10749" width="11.42578125" style="1"/>
    <col min="10750" max="10750" width="35" style="1" customWidth="1"/>
    <col min="10751" max="10751" width="12.28515625" style="1" customWidth="1"/>
    <col min="10752" max="10752" width="10.7109375" style="1" customWidth="1"/>
    <col min="10753" max="10753" width="10" style="1" customWidth="1"/>
    <col min="10754" max="10754" width="10.7109375" style="1" customWidth="1"/>
    <col min="10755" max="10756" width="8" style="1" customWidth="1"/>
    <col min="10757" max="10757" width="11.42578125" style="1"/>
    <col min="10758" max="10758" width="32.28515625" style="1" customWidth="1"/>
    <col min="10759" max="10765" width="11.42578125" style="1"/>
    <col min="10766" max="10766" width="37.28515625" style="1" customWidth="1"/>
    <col min="10767" max="10773" width="11.42578125" style="1"/>
    <col min="10774" max="10774" width="36.140625" style="1" customWidth="1"/>
    <col min="10775" max="10781" width="11.42578125" style="1"/>
    <col min="10782" max="10782" width="39.28515625" style="1" customWidth="1"/>
    <col min="10783" max="11005" width="11.42578125" style="1"/>
    <col min="11006" max="11006" width="35" style="1" customWidth="1"/>
    <col min="11007" max="11007" width="12.28515625" style="1" customWidth="1"/>
    <col min="11008" max="11008" width="10.7109375" style="1" customWidth="1"/>
    <col min="11009" max="11009" width="10" style="1" customWidth="1"/>
    <col min="11010" max="11010" width="10.7109375" style="1" customWidth="1"/>
    <col min="11011" max="11012" width="8" style="1" customWidth="1"/>
    <col min="11013" max="11013" width="11.42578125" style="1"/>
    <col min="11014" max="11014" width="32.28515625" style="1" customWidth="1"/>
    <col min="11015" max="11021" width="11.42578125" style="1"/>
    <col min="11022" max="11022" width="37.28515625" style="1" customWidth="1"/>
    <col min="11023" max="11029" width="11.42578125" style="1"/>
    <col min="11030" max="11030" width="36.140625" style="1" customWidth="1"/>
    <col min="11031" max="11037" width="11.42578125" style="1"/>
    <col min="11038" max="11038" width="39.28515625" style="1" customWidth="1"/>
    <col min="11039" max="11261" width="11.42578125" style="1"/>
    <col min="11262" max="11262" width="35" style="1" customWidth="1"/>
    <col min="11263" max="11263" width="12.28515625" style="1" customWidth="1"/>
    <col min="11264" max="11264" width="10.7109375" style="1" customWidth="1"/>
    <col min="11265" max="11265" width="10" style="1" customWidth="1"/>
    <col min="11266" max="11266" width="10.7109375" style="1" customWidth="1"/>
    <col min="11267" max="11268" width="8" style="1" customWidth="1"/>
    <col min="11269" max="11269" width="11.42578125" style="1"/>
    <col min="11270" max="11270" width="32.28515625" style="1" customWidth="1"/>
    <col min="11271" max="11277" width="11.42578125" style="1"/>
    <col min="11278" max="11278" width="37.28515625" style="1" customWidth="1"/>
    <col min="11279" max="11285" width="11.42578125" style="1"/>
    <col min="11286" max="11286" width="36.140625" style="1" customWidth="1"/>
    <col min="11287" max="11293" width="11.42578125" style="1"/>
    <col min="11294" max="11294" width="39.28515625" style="1" customWidth="1"/>
    <col min="11295" max="11517" width="11.42578125" style="1"/>
    <col min="11518" max="11518" width="35" style="1" customWidth="1"/>
    <col min="11519" max="11519" width="12.28515625" style="1" customWidth="1"/>
    <col min="11520" max="11520" width="10.7109375" style="1" customWidth="1"/>
    <col min="11521" max="11521" width="10" style="1" customWidth="1"/>
    <col min="11522" max="11522" width="10.7109375" style="1" customWidth="1"/>
    <col min="11523" max="11524" width="8" style="1" customWidth="1"/>
    <col min="11525" max="11525" width="11.42578125" style="1"/>
    <col min="11526" max="11526" width="32.28515625" style="1" customWidth="1"/>
    <col min="11527" max="11533" width="11.42578125" style="1"/>
    <col min="11534" max="11534" width="37.28515625" style="1" customWidth="1"/>
    <col min="11535" max="11541" width="11.42578125" style="1"/>
    <col min="11542" max="11542" width="36.140625" style="1" customWidth="1"/>
    <col min="11543" max="11549" width="11.42578125" style="1"/>
    <col min="11550" max="11550" width="39.28515625" style="1" customWidth="1"/>
    <col min="11551" max="11773" width="11.42578125" style="1"/>
    <col min="11774" max="11774" width="35" style="1" customWidth="1"/>
    <col min="11775" max="11775" width="12.28515625" style="1" customWidth="1"/>
    <col min="11776" max="11776" width="10.7109375" style="1" customWidth="1"/>
    <col min="11777" max="11777" width="10" style="1" customWidth="1"/>
    <col min="11778" max="11778" width="10.7109375" style="1" customWidth="1"/>
    <col min="11779" max="11780" width="8" style="1" customWidth="1"/>
    <col min="11781" max="11781" width="11.42578125" style="1"/>
    <col min="11782" max="11782" width="32.28515625" style="1" customWidth="1"/>
    <col min="11783" max="11789" width="11.42578125" style="1"/>
    <col min="11790" max="11790" width="37.28515625" style="1" customWidth="1"/>
    <col min="11791" max="11797" width="11.42578125" style="1"/>
    <col min="11798" max="11798" width="36.140625" style="1" customWidth="1"/>
    <col min="11799" max="11805" width="11.42578125" style="1"/>
    <col min="11806" max="11806" width="39.28515625" style="1" customWidth="1"/>
    <col min="11807" max="12029" width="11.42578125" style="1"/>
    <col min="12030" max="12030" width="35" style="1" customWidth="1"/>
    <col min="12031" max="12031" width="12.28515625" style="1" customWidth="1"/>
    <col min="12032" max="12032" width="10.7109375" style="1" customWidth="1"/>
    <col min="12033" max="12033" width="10" style="1" customWidth="1"/>
    <col min="12034" max="12034" width="10.7109375" style="1" customWidth="1"/>
    <col min="12035" max="12036" width="8" style="1" customWidth="1"/>
    <col min="12037" max="12037" width="11.42578125" style="1"/>
    <col min="12038" max="12038" width="32.28515625" style="1" customWidth="1"/>
    <col min="12039" max="12045" width="11.42578125" style="1"/>
    <col min="12046" max="12046" width="37.28515625" style="1" customWidth="1"/>
    <col min="12047" max="12053" width="11.42578125" style="1"/>
    <col min="12054" max="12054" width="36.140625" style="1" customWidth="1"/>
    <col min="12055" max="12061" width="11.42578125" style="1"/>
    <col min="12062" max="12062" width="39.28515625" style="1" customWidth="1"/>
    <col min="12063" max="12285" width="11.42578125" style="1"/>
    <col min="12286" max="12286" width="35" style="1" customWidth="1"/>
    <col min="12287" max="12287" width="12.28515625" style="1" customWidth="1"/>
    <col min="12288" max="12288" width="10.7109375" style="1" customWidth="1"/>
    <col min="12289" max="12289" width="10" style="1" customWidth="1"/>
    <col min="12290" max="12290" width="10.7109375" style="1" customWidth="1"/>
    <col min="12291" max="12292" width="8" style="1" customWidth="1"/>
    <col min="12293" max="12293" width="11.42578125" style="1"/>
    <col min="12294" max="12294" width="32.28515625" style="1" customWidth="1"/>
    <col min="12295" max="12301" width="11.42578125" style="1"/>
    <col min="12302" max="12302" width="37.28515625" style="1" customWidth="1"/>
    <col min="12303" max="12309" width="11.42578125" style="1"/>
    <col min="12310" max="12310" width="36.140625" style="1" customWidth="1"/>
    <col min="12311" max="12317" width="11.42578125" style="1"/>
    <col min="12318" max="12318" width="39.28515625" style="1" customWidth="1"/>
    <col min="12319" max="12541" width="11.42578125" style="1"/>
    <col min="12542" max="12542" width="35" style="1" customWidth="1"/>
    <col min="12543" max="12543" width="12.28515625" style="1" customWidth="1"/>
    <col min="12544" max="12544" width="10.7109375" style="1" customWidth="1"/>
    <col min="12545" max="12545" width="10" style="1" customWidth="1"/>
    <col min="12546" max="12546" width="10.7109375" style="1" customWidth="1"/>
    <col min="12547" max="12548" width="8" style="1" customWidth="1"/>
    <col min="12549" max="12549" width="11.42578125" style="1"/>
    <col min="12550" max="12550" width="32.28515625" style="1" customWidth="1"/>
    <col min="12551" max="12557" width="11.42578125" style="1"/>
    <col min="12558" max="12558" width="37.28515625" style="1" customWidth="1"/>
    <col min="12559" max="12565" width="11.42578125" style="1"/>
    <col min="12566" max="12566" width="36.140625" style="1" customWidth="1"/>
    <col min="12567" max="12573" width="11.42578125" style="1"/>
    <col min="12574" max="12574" width="39.28515625" style="1" customWidth="1"/>
    <col min="12575" max="12797" width="11.42578125" style="1"/>
    <col min="12798" max="12798" width="35" style="1" customWidth="1"/>
    <col min="12799" max="12799" width="12.28515625" style="1" customWidth="1"/>
    <col min="12800" max="12800" width="10.7109375" style="1" customWidth="1"/>
    <col min="12801" max="12801" width="10" style="1" customWidth="1"/>
    <col min="12802" max="12802" width="10.7109375" style="1" customWidth="1"/>
    <col min="12803" max="12804" width="8" style="1" customWidth="1"/>
    <col min="12805" max="12805" width="11.42578125" style="1"/>
    <col min="12806" max="12806" width="32.28515625" style="1" customWidth="1"/>
    <col min="12807" max="12813" width="11.42578125" style="1"/>
    <col min="12814" max="12814" width="37.28515625" style="1" customWidth="1"/>
    <col min="12815" max="12821" width="11.42578125" style="1"/>
    <col min="12822" max="12822" width="36.140625" style="1" customWidth="1"/>
    <col min="12823" max="12829" width="11.42578125" style="1"/>
    <col min="12830" max="12830" width="39.28515625" style="1" customWidth="1"/>
    <col min="12831" max="13053" width="11.42578125" style="1"/>
    <col min="13054" max="13054" width="35" style="1" customWidth="1"/>
    <col min="13055" max="13055" width="12.28515625" style="1" customWidth="1"/>
    <col min="13056" max="13056" width="10.7109375" style="1" customWidth="1"/>
    <col min="13057" max="13057" width="10" style="1" customWidth="1"/>
    <col min="13058" max="13058" width="10.7109375" style="1" customWidth="1"/>
    <col min="13059" max="13060" width="8" style="1" customWidth="1"/>
    <col min="13061" max="13061" width="11.42578125" style="1"/>
    <col min="13062" max="13062" width="32.28515625" style="1" customWidth="1"/>
    <col min="13063" max="13069" width="11.42578125" style="1"/>
    <col min="13070" max="13070" width="37.28515625" style="1" customWidth="1"/>
    <col min="13071" max="13077" width="11.42578125" style="1"/>
    <col min="13078" max="13078" width="36.140625" style="1" customWidth="1"/>
    <col min="13079" max="13085" width="11.42578125" style="1"/>
    <col min="13086" max="13086" width="39.28515625" style="1" customWidth="1"/>
    <col min="13087" max="13309" width="11.42578125" style="1"/>
    <col min="13310" max="13310" width="35" style="1" customWidth="1"/>
    <col min="13311" max="13311" width="12.28515625" style="1" customWidth="1"/>
    <col min="13312" max="13312" width="10.7109375" style="1" customWidth="1"/>
    <col min="13313" max="13313" width="10" style="1" customWidth="1"/>
    <col min="13314" max="13314" width="10.7109375" style="1" customWidth="1"/>
    <col min="13315" max="13316" width="8" style="1" customWidth="1"/>
    <col min="13317" max="13317" width="11.42578125" style="1"/>
    <col min="13318" max="13318" width="32.28515625" style="1" customWidth="1"/>
    <col min="13319" max="13325" width="11.42578125" style="1"/>
    <col min="13326" max="13326" width="37.28515625" style="1" customWidth="1"/>
    <col min="13327" max="13333" width="11.42578125" style="1"/>
    <col min="13334" max="13334" width="36.140625" style="1" customWidth="1"/>
    <col min="13335" max="13341" width="11.42578125" style="1"/>
    <col min="13342" max="13342" width="39.28515625" style="1" customWidth="1"/>
    <col min="13343" max="13565" width="11.42578125" style="1"/>
    <col min="13566" max="13566" width="35" style="1" customWidth="1"/>
    <col min="13567" max="13567" width="12.28515625" style="1" customWidth="1"/>
    <col min="13568" max="13568" width="10.7109375" style="1" customWidth="1"/>
    <col min="13569" max="13569" width="10" style="1" customWidth="1"/>
    <col min="13570" max="13570" width="10.7109375" style="1" customWidth="1"/>
    <col min="13571" max="13572" width="8" style="1" customWidth="1"/>
    <col min="13573" max="13573" width="11.42578125" style="1"/>
    <col min="13574" max="13574" width="32.28515625" style="1" customWidth="1"/>
    <col min="13575" max="13581" width="11.42578125" style="1"/>
    <col min="13582" max="13582" width="37.28515625" style="1" customWidth="1"/>
    <col min="13583" max="13589" width="11.42578125" style="1"/>
    <col min="13590" max="13590" width="36.140625" style="1" customWidth="1"/>
    <col min="13591" max="13597" width="11.42578125" style="1"/>
    <col min="13598" max="13598" width="39.28515625" style="1" customWidth="1"/>
    <col min="13599" max="13821" width="11.42578125" style="1"/>
    <col min="13822" max="13822" width="35" style="1" customWidth="1"/>
    <col min="13823" max="13823" width="12.28515625" style="1" customWidth="1"/>
    <col min="13824" max="13824" width="10.7109375" style="1" customWidth="1"/>
    <col min="13825" max="13825" width="10" style="1" customWidth="1"/>
    <col min="13826" max="13826" width="10.7109375" style="1" customWidth="1"/>
    <col min="13827" max="13828" width="8" style="1" customWidth="1"/>
    <col min="13829" max="13829" width="11.42578125" style="1"/>
    <col min="13830" max="13830" width="32.28515625" style="1" customWidth="1"/>
    <col min="13831" max="13837" width="11.42578125" style="1"/>
    <col min="13838" max="13838" width="37.28515625" style="1" customWidth="1"/>
    <col min="13839" max="13845" width="11.42578125" style="1"/>
    <col min="13846" max="13846" width="36.140625" style="1" customWidth="1"/>
    <col min="13847" max="13853" width="11.42578125" style="1"/>
    <col min="13854" max="13854" width="39.28515625" style="1" customWidth="1"/>
    <col min="13855" max="14077" width="11.42578125" style="1"/>
    <col min="14078" max="14078" width="35" style="1" customWidth="1"/>
    <col min="14079" max="14079" width="12.28515625" style="1" customWidth="1"/>
    <col min="14080" max="14080" width="10.7109375" style="1" customWidth="1"/>
    <col min="14081" max="14081" width="10" style="1" customWidth="1"/>
    <col min="14082" max="14082" width="10.7109375" style="1" customWidth="1"/>
    <col min="14083" max="14084" width="8" style="1" customWidth="1"/>
    <col min="14085" max="14085" width="11.42578125" style="1"/>
    <col min="14086" max="14086" width="32.28515625" style="1" customWidth="1"/>
    <col min="14087" max="14093" width="11.42578125" style="1"/>
    <col min="14094" max="14094" width="37.28515625" style="1" customWidth="1"/>
    <col min="14095" max="14101" width="11.42578125" style="1"/>
    <col min="14102" max="14102" width="36.140625" style="1" customWidth="1"/>
    <col min="14103" max="14109" width="11.42578125" style="1"/>
    <col min="14110" max="14110" width="39.28515625" style="1" customWidth="1"/>
    <col min="14111" max="14333" width="11.42578125" style="1"/>
    <col min="14334" max="14334" width="35" style="1" customWidth="1"/>
    <col min="14335" max="14335" width="12.28515625" style="1" customWidth="1"/>
    <col min="14336" max="14336" width="10.7109375" style="1" customWidth="1"/>
    <col min="14337" max="14337" width="10" style="1" customWidth="1"/>
    <col min="14338" max="14338" width="10.7109375" style="1" customWidth="1"/>
    <col min="14339" max="14340" width="8" style="1" customWidth="1"/>
    <col min="14341" max="14341" width="11.42578125" style="1"/>
    <col min="14342" max="14342" width="32.28515625" style="1" customWidth="1"/>
    <col min="14343" max="14349" width="11.42578125" style="1"/>
    <col min="14350" max="14350" width="37.28515625" style="1" customWidth="1"/>
    <col min="14351" max="14357" width="11.42578125" style="1"/>
    <col min="14358" max="14358" width="36.140625" style="1" customWidth="1"/>
    <col min="14359" max="14365" width="11.42578125" style="1"/>
    <col min="14366" max="14366" width="39.28515625" style="1" customWidth="1"/>
    <col min="14367" max="14589" width="11.42578125" style="1"/>
    <col min="14590" max="14590" width="35" style="1" customWidth="1"/>
    <col min="14591" max="14591" width="12.28515625" style="1" customWidth="1"/>
    <col min="14592" max="14592" width="10.7109375" style="1" customWidth="1"/>
    <col min="14593" max="14593" width="10" style="1" customWidth="1"/>
    <col min="14594" max="14594" width="10.7109375" style="1" customWidth="1"/>
    <col min="14595" max="14596" width="8" style="1" customWidth="1"/>
    <col min="14597" max="14597" width="11.42578125" style="1"/>
    <col min="14598" max="14598" width="32.28515625" style="1" customWidth="1"/>
    <col min="14599" max="14605" width="11.42578125" style="1"/>
    <col min="14606" max="14606" width="37.28515625" style="1" customWidth="1"/>
    <col min="14607" max="14613" width="11.42578125" style="1"/>
    <col min="14614" max="14614" width="36.140625" style="1" customWidth="1"/>
    <col min="14615" max="14621" width="11.42578125" style="1"/>
    <col min="14622" max="14622" width="39.28515625" style="1" customWidth="1"/>
    <col min="14623" max="14845" width="11.42578125" style="1"/>
    <col min="14846" max="14846" width="35" style="1" customWidth="1"/>
    <col min="14847" max="14847" width="12.28515625" style="1" customWidth="1"/>
    <col min="14848" max="14848" width="10.7109375" style="1" customWidth="1"/>
    <col min="14849" max="14849" width="10" style="1" customWidth="1"/>
    <col min="14850" max="14850" width="10.7109375" style="1" customWidth="1"/>
    <col min="14851" max="14852" width="8" style="1" customWidth="1"/>
    <col min="14853" max="14853" width="11.42578125" style="1"/>
    <col min="14854" max="14854" width="32.28515625" style="1" customWidth="1"/>
    <col min="14855" max="14861" width="11.42578125" style="1"/>
    <col min="14862" max="14862" width="37.28515625" style="1" customWidth="1"/>
    <col min="14863" max="14869" width="11.42578125" style="1"/>
    <col min="14870" max="14870" width="36.140625" style="1" customWidth="1"/>
    <col min="14871" max="14877" width="11.42578125" style="1"/>
    <col min="14878" max="14878" width="39.28515625" style="1" customWidth="1"/>
    <col min="14879" max="15101" width="11.42578125" style="1"/>
    <col min="15102" max="15102" width="35" style="1" customWidth="1"/>
    <col min="15103" max="15103" width="12.28515625" style="1" customWidth="1"/>
    <col min="15104" max="15104" width="10.7109375" style="1" customWidth="1"/>
    <col min="15105" max="15105" width="10" style="1" customWidth="1"/>
    <col min="15106" max="15106" width="10.7109375" style="1" customWidth="1"/>
    <col min="15107" max="15108" width="8" style="1" customWidth="1"/>
    <col min="15109" max="15109" width="11.42578125" style="1"/>
    <col min="15110" max="15110" width="32.28515625" style="1" customWidth="1"/>
    <col min="15111" max="15117" width="11.42578125" style="1"/>
    <col min="15118" max="15118" width="37.28515625" style="1" customWidth="1"/>
    <col min="15119" max="15125" width="11.42578125" style="1"/>
    <col min="15126" max="15126" width="36.140625" style="1" customWidth="1"/>
    <col min="15127" max="15133" width="11.42578125" style="1"/>
    <col min="15134" max="15134" width="39.28515625" style="1" customWidth="1"/>
    <col min="15135" max="15357" width="11.42578125" style="1"/>
    <col min="15358" max="15358" width="35" style="1" customWidth="1"/>
    <col min="15359" max="15359" width="12.28515625" style="1" customWidth="1"/>
    <col min="15360" max="15360" width="10.7109375" style="1" customWidth="1"/>
    <col min="15361" max="15361" width="10" style="1" customWidth="1"/>
    <col min="15362" max="15362" width="10.7109375" style="1" customWidth="1"/>
    <col min="15363" max="15364" width="8" style="1" customWidth="1"/>
    <col min="15365" max="15365" width="11.42578125" style="1"/>
    <col min="15366" max="15366" width="32.28515625" style="1" customWidth="1"/>
    <col min="15367" max="15373" width="11.42578125" style="1"/>
    <col min="15374" max="15374" width="37.28515625" style="1" customWidth="1"/>
    <col min="15375" max="15381" width="11.42578125" style="1"/>
    <col min="15382" max="15382" width="36.140625" style="1" customWidth="1"/>
    <col min="15383" max="15389" width="11.42578125" style="1"/>
    <col min="15390" max="15390" width="39.28515625" style="1" customWidth="1"/>
    <col min="15391" max="15613" width="11.42578125" style="1"/>
    <col min="15614" max="15614" width="35" style="1" customWidth="1"/>
    <col min="15615" max="15615" width="12.28515625" style="1" customWidth="1"/>
    <col min="15616" max="15616" width="10.7109375" style="1" customWidth="1"/>
    <col min="15617" max="15617" width="10" style="1" customWidth="1"/>
    <col min="15618" max="15618" width="10.7109375" style="1" customWidth="1"/>
    <col min="15619" max="15620" width="8" style="1" customWidth="1"/>
    <col min="15621" max="15621" width="11.42578125" style="1"/>
    <col min="15622" max="15622" width="32.28515625" style="1" customWidth="1"/>
    <col min="15623" max="15629" width="11.42578125" style="1"/>
    <col min="15630" max="15630" width="37.28515625" style="1" customWidth="1"/>
    <col min="15631" max="15637" width="11.42578125" style="1"/>
    <col min="15638" max="15638" width="36.140625" style="1" customWidth="1"/>
    <col min="15639" max="15645" width="11.42578125" style="1"/>
    <col min="15646" max="15646" width="39.28515625" style="1" customWidth="1"/>
    <col min="15647" max="15869" width="11.42578125" style="1"/>
    <col min="15870" max="15870" width="35" style="1" customWidth="1"/>
    <col min="15871" max="15871" width="12.28515625" style="1" customWidth="1"/>
    <col min="15872" max="15872" width="10.7109375" style="1" customWidth="1"/>
    <col min="15873" max="15873" width="10" style="1" customWidth="1"/>
    <col min="15874" max="15874" width="10.7109375" style="1" customWidth="1"/>
    <col min="15875" max="15876" width="8" style="1" customWidth="1"/>
    <col min="15877" max="15877" width="11.42578125" style="1"/>
    <col min="15878" max="15878" width="32.28515625" style="1" customWidth="1"/>
    <col min="15879" max="15885" width="11.42578125" style="1"/>
    <col min="15886" max="15886" width="37.28515625" style="1" customWidth="1"/>
    <col min="15887" max="15893" width="11.42578125" style="1"/>
    <col min="15894" max="15894" width="36.140625" style="1" customWidth="1"/>
    <col min="15895" max="15901" width="11.42578125" style="1"/>
    <col min="15902" max="15902" width="39.28515625" style="1" customWidth="1"/>
    <col min="15903" max="16125" width="11.42578125" style="1"/>
    <col min="16126" max="16126" width="35" style="1" customWidth="1"/>
    <col min="16127" max="16127" width="12.28515625" style="1" customWidth="1"/>
    <col min="16128" max="16128" width="10.7109375" style="1" customWidth="1"/>
    <col min="16129" max="16129" width="10" style="1" customWidth="1"/>
    <col min="16130" max="16130" width="10.7109375" style="1" customWidth="1"/>
    <col min="16131" max="16132" width="8" style="1" customWidth="1"/>
    <col min="16133" max="16133" width="11.42578125" style="1"/>
    <col min="16134" max="16134" width="32.28515625" style="1" customWidth="1"/>
    <col min="16135" max="16141" width="11.42578125" style="1"/>
    <col min="16142" max="16142" width="37.28515625" style="1" customWidth="1"/>
    <col min="16143" max="16149" width="11.42578125" style="1"/>
    <col min="16150" max="16150" width="36.140625" style="1" customWidth="1"/>
    <col min="16151" max="16157" width="11.42578125" style="1"/>
    <col min="16158" max="16158" width="39.28515625" style="1" customWidth="1"/>
    <col min="16159" max="16384" width="11.42578125" style="1"/>
  </cols>
  <sheetData>
    <row r="1" spans="1:12" x14ac:dyDescent="0.2">
      <c r="A1" s="987" t="s">
        <v>57</v>
      </c>
      <c r="B1" s="987"/>
      <c r="C1" s="987"/>
      <c r="D1" s="987"/>
      <c r="E1" s="987"/>
      <c r="F1" s="987"/>
      <c r="G1" s="987"/>
    </row>
    <row r="2" spans="1:12" x14ac:dyDescent="0.2">
      <c r="A2" s="987" t="s">
        <v>1</v>
      </c>
      <c r="B2" s="987"/>
      <c r="C2" s="987"/>
      <c r="D2" s="987"/>
      <c r="E2" s="987"/>
      <c r="F2" s="987"/>
      <c r="G2" s="987"/>
    </row>
    <row r="3" spans="1:12" x14ac:dyDescent="0.2">
      <c r="A3" s="988" t="s">
        <v>2</v>
      </c>
      <c r="B3" s="988"/>
      <c r="C3" s="988"/>
      <c r="D3" s="988"/>
      <c r="E3" s="988"/>
      <c r="F3" s="988"/>
      <c r="G3" s="988"/>
    </row>
    <row r="4" spans="1:12" ht="6" customHeight="1" x14ac:dyDescent="0.2">
      <c r="A4" s="115"/>
      <c r="B4" s="115"/>
      <c r="C4" s="115"/>
      <c r="D4" s="115"/>
      <c r="E4" s="115"/>
      <c r="F4" s="115"/>
      <c r="G4" s="115"/>
    </row>
    <row r="5" spans="1:12" s="116" customFormat="1" ht="12.75" customHeight="1" x14ac:dyDescent="0.2">
      <c r="A5" s="989" t="s">
        <v>3</v>
      </c>
      <c r="B5" s="992" t="s">
        <v>4</v>
      </c>
      <c r="C5" s="993"/>
      <c r="D5" s="994"/>
      <c r="E5" s="995" t="s">
        <v>5</v>
      </c>
      <c r="F5" s="993"/>
      <c r="G5" s="996"/>
      <c r="H5" s="1"/>
      <c r="J5" s="1059"/>
      <c r="K5" s="1059"/>
      <c r="L5" s="1059"/>
    </row>
    <row r="6" spans="1:12" s="119" customFormat="1" ht="25.5" customHeight="1" x14ac:dyDescent="0.25">
      <c r="A6" s="990"/>
      <c r="B6" s="997" t="s">
        <v>6</v>
      </c>
      <c r="C6" s="999" t="s">
        <v>7</v>
      </c>
      <c r="D6" s="994"/>
      <c r="E6" s="995" t="s">
        <v>8</v>
      </c>
      <c r="F6" s="994"/>
      <c r="G6" s="10">
        <v>2020</v>
      </c>
      <c r="H6" s="1"/>
      <c r="I6" s="117"/>
      <c r="J6" s="1060"/>
      <c r="K6" s="1061"/>
      <c r="L6" s="1062"/>
    </row>
    <row r="7" spans="1:12" s="116" customFormat="1" x14ac:dyDescent="0.2">
      <c r="A7" s="991"/>
      <c r="B7" s="998"/>
      <c r="C7" s="12" t="s">
        <v>10</v>
      </c>
      <c r="D7" s="13" t="s">
        <v>11</v>
      </c>
      <c r="E7" s="120" t="s">
        <v>12</v>
      </c>
      <c r="F7" s="121" t="s">
        <v>13</v>
      </c>
      <c r="G7" s="122" t="s">
        <v>14</v>
      </c>
      <c r="H7" s="1"/>
      <c r="I7" s="123"/>
      <c r="J7" s="1059"/>
      <c r="K7" s="1059"/>
      <c r="L7" s="1059"/>
    </row>
    <row r="8" spans="1:12" x14ac:dyDescent="0.2">
      <c r="A8" s="124" t="s">
        <v>57</v>
      </c>
      <c r="B8" s="125">
        <f>B10+B16+B19+B23+B26+B29+B31+B33</f>
        <v>1468762403</v>
      </c>
      <c r="C8" s="125">
        <f>C10+C16+C19+C23+C26+C29+C31+C33</f>
        <v>1353843386</v>
      </c>
      <c r="D8" s="125">
        <f>D10+D16+D19+D23+D26+D29+D31+D33</f>
        <v>1509184337</v>
      </c>
      <c r="E8" s="125">
        <f>D8-C8</f>
        <v>155340951</v>
      </c>
      <c r="F8" s="18">
        <f>(D8*100/C8)-100</f>
        <v>11.47</v>
      </c>
      <c r="G8" s="126">
        <f>(D8/1.0737)/B8*100-100</f>
        <v>-4.3</v>
      </c>
      <c r="H8" s="127"/>
      <c r="I8" s="128"/>
      <c r="J8" s="1063"/>
      <c r="K8" s="1063"/>
      <c r="L8" s="1063"/>
    </row>
    <row r="9" spans="1:12" ht="6.75" customHeight="1" x14ac:dyDescent="0.2">
      <c r="A9" s="129"/>
      <c r="B9" s="129"/>
      <c r="C9" s="129"/>
      <c r="D9" s="129"/>
      <c r="E9" s="129"/>
      <c r="F9" s="129"/>
      <c r="G9" s="129"/>
      <c r="H9" s="130"/>
      <c r="I9" s="123"/>
      <c r="J9" s="1063"/>
      <c r="K9" s="1063"/>
      <c r="L9" s="1063"/>
    </row>
    <row r="10" spans="1:12" x14ac:dyDescent="0.2">
      <c r="A10" s="131" t="s">
        <v>59</v>
      </c>
      <c r="B10" s="132">
        <f>SUM(B11:B14)</f>
        <v>42956871</v>
      </c>
      <c r="C10" s="133">
        <f>SUM(C11:C14)</f>
        <v>38818744</v>
      </c>
      <c r="D10" s="133">
        <f>D11+D12+D13+D14</f>
        <v>53148089</v>
      </c>
      <c r="E10" s="134">
        <f>D10-C10</f>
        <v>14329345</v>
      </c>
      <c r="F10" s="29">
        <f>(D10*100/C10)-100</f>
        <v>36.909999999999997</v>
      </c>
      <c r="G10" s="19">
        <f>(D10/1.0737)/B10*100-100</f>
        <v>15.23</v>
      </c>
      <c r="H10" s="130"/>
      <c r="I10" s="123"/>
      <c r="J10" s="1063"/>
      <c r="K10" s="1063"/>
      <c r="L10" s="1063"/>
    </row>
    <row r="11" spans="1:12" x14ac:dyDescent="0.2">
      <c r="A11" s="135" t="s">
        <v>60</v>
      </c>
      <c r="B11" s="32">
        <v>2778817</v>
      </c>
      <c r="C11" s="32">
        <v>1200000</v>
      </c>
      <c r="D11" s="32">
        <v>3782714</v>
      </c>
      <c r="E11" s="32">
        <f>D11-C11</f>
        <v>2582714</v>
      </c>
      <c r="F11" s="34">
        <f>(D11*100/C11)-100</f>
        <v>215.23</v>
      </c>
      <c r="G11" s="35">
        <f>(D11/1.0737)/B11*100-100</f>
        <v>26.78</v>
      </c>
      <c r="H11" s="130"/>
      <c r="I11" s="123"/>
    </row>
    <row r="12" spans="1:12" x14ac:dyDescent="0.2">
      <c r="A12" s="135" t="s">
        <v>61</v>
      </c>
      <c r="B12" s="32">
        <v>416913</v>
      </c>
      <c r="C12" s="32">
        <v>1</v>
      </c>
      <c r="D12" s="32">
        <v>119733</v>
      </c>
      <c r="E12" s="32">
        <f>D12-C12</f>
        <v>119732</v>
      </c>
      <c r="F12" s="34" t="s">
        <v>33</v>
      </c>
      <c r="G12" s="35">
        <f>(D12/1.0737)/B12*100-100</f>
        <v>-73.25</v>
      </c>
      <c r="H12" s="130"/>
      <c r="I12" s="123"/>
    </row>
    <row r="13" spans="1:12" ht="22.5" x14ac:dyDescent="0.2">
      <c r="A13" s="136" t="s">
        <v>62</v>
      </c>
      <c r="B13" s="32">
        <v>39320358</v>
      </c>
      <c r="C13" s="32">
        <v>37166899</v>
      </c>
      <c r="D13" s="32">
        <v>48870461</v>
      </c>
      <c r="E13" s="32">
        <f>D13-C13</f>
        <v>11703562</v>
      </c>
      <c r="F13" s="34">
        <f>(D13*100/C13)-100</f>
        <v>31.49</v>
      </c>
      <c r="G13" s="35">
        <f>(D13/1.0737)/B13*100-100</f>
        <v>15.76</v>
      </c>
      <c r="H13" s="130"/>
      <c r="I13" s="123"/>
    </row>
    <row r="14" spans="1:12" x14ac:dyDescent="0.2">
      <c r="A14" s="136" t="s">
        <v>63</v>
      </c>
      <c r="B14" s="32">
        <v>440783</v>
      </c>
      <c r="C14" s="32">
        <v>451844</v>
      </c>
      <c r="D14" s="32">
        <v>375181</v>
      </c>
      <c r="E14" s="32">
        <f>D14-C14</f>
        <v>-76663</v>
      </c>
      <c r="F14" s="34">
        <f>(D14*100/C14)-100</f>
        <v>-16.97</v>
      </c>
      <c r="G14" s="35">
        <f>(D14/1.0737)/B14*100-100</f>
        <v>-20.73</v>
      </c>
      <c r="H14" s="130"/>
      <c r="I14" s="123"/>
    </row>
    <row r="15" spans="1:12" x14ac:dyDescent="0.2">
      <c r="A15" s="136"/>
      <c r="B15" s="137"/>
      <c r="C15" s="32"/>
      <c r="D15" s="32"/>
      <c r="E15" s="32"/>
      <c r="F15" s="34"/>
      <c r="G15" s="35"/>
      <c r="H15" s="130"/>
      <c r="I15" s="123"/>
    </row>
    <row r="16" spans="1:12" x14ac:dyDescent="0.2">
      <c r="A16" s="138" t="s">
        <v>64</v>
      </c>
      <c r="B16" s="139">
        <f t="shared" ref="B16:D16" si="0">B17</f>
        <v>19473020</v>
      </c>
      <c r="C16" s="139">
        <f t="shared" si="0"/>
        <v>19341934</v>
      </c>
      <c r="D16" s="139">
        <f t="shared" si="0"/>
        <v>12446392</v>
      </c>
      <c r="E16" s="28">
        <f t="shared" ref="E16:E34" si="1">D16-C16</f>
        <v>-6895542</v>
      </c>
      <c r="F16" s="29">
        <f>(D16*100/C16)-100</f>
        <v>-35.65</v>
      </c>
      <c r="G16" s="35">
        <f>(D16/1.0737)/B16*100-100</f>
        <v>-40.47</v>
      </c>
      <c r="H16" s="130"/>
      <c r="I16" s="123"/>
    </row>
    <row r="17" spans="1:9" x14ac:dyDescent="0.2">
      <c r="A17" s="135" t="s">
        <v>65</v>
      </c>
      <c r="B17" s="32">
        <v>19473020</v>
      </c>
      <c r="C17" s="32">
        <v>19341934</v>
      </c>
      <c r="D17" s="32">
        <v>12446392</v>
      </c>
      <c r="E17" s="32">
        <f t="shared" si="1"/>
        <v>-6895542</v>
      </c>
      <c r="F17" s="34">
        <f t="shared" ref="F17" si="2">(D17*100/C17)-100</f>
        <v>-35.65</v>
      </c>
      <c r="G17" s="35">
        <f>(D17/1.0737)/B17*100-100</f>
        <v>-40.47</v>
      </c>
      <c r="H17" s="130"/>
      <c r="I17" s="123"/>
    </row>
    <row r="18" spans="1:9" ht="7.5" customHeight="1" x14ac:dyDescent="0.2">
      <c r="A18" s="135"/>
      <c r="B18" s="137"/>
      <c r="C18" s="32"/>
      <c r="D18" s="32"/>
      <c r="E18" s="32"/>
      <c r="F18" s="34"/>
      <c r="G18" s="35"/>
      <c r="H18" s="130"/>
      <c r="I18" s="123"/>
    </row>
    <row r="19" spans="1:9" ht="33.75" x14ac:dyDescent="0.2">
      <c r="A19" s="138" t="s">
        <v>66</v>
      </c>
      <c r="B19" s="139">
        <f>B20+B21</f>
        <v>48853454</v>
      </c>
      <c r="C19" s="139">
        <f>C20+C21</f>
        <v>37803279</v>
      </c>
      <c r="D19" s="139">
        <f>D20+D21</f>
        <v>64141895</v>
      </c>
      <c r="E19" s="28">
        <f>D19-C19</f>
        <v>26338616</v>
      </c>
      <c r="F19" s="29">
        <f t="shared" ref="F19" si="3">(D19*100/C19)-100</f>
        <v>69.67</v>
      </c>
      <c r="G19" s="19">
        <f>(D19/1.0737)/B19*100-100</f>
        <v>22.28</v>
      </c>
      <c r="H19" s="130"/>
      <c r="I19" s="123"/>
    </row>
    <row r="20" spans="1:9" ht="22.5" x14ac:dyDescent="0.2">
      <c r="A20" s="136" t="s">
        <v>67</v>
      </c>
      <c r="B20" s="32">
        <v>6624355</v>
      </c>
      <c r="C20" s="32">
        <v>3104529</v>
      </c>
      <c r="D20" s="32">
        <v>433054</v>
      </c>
      <c r="E20" s="32">
        <f>D20-C20</f>
        <v>-2671475</v>
      </c>
      <c r="F20" s="34">
        <f>(D20*100/C20)-100</f>
        <v>-86.05</v>
      </c>
      <c r="G20" s="35">
        <f>(D20/1.0737)/B20*100-100</f>
        <v>-93.91</v>
      </c>
      <c r="H20" s="130"/>
      <c r="I20" s="123"/>
    </row>
    <row r="21" spans="1:9" x14ac:dyDescent="0.2">
      <c r="A21" s="135" t="s">
        <v>68</v>
      </c>
      <c r="B21" s="32">
        <v>42229099</v>
      </c>
      <c r="C21" s="32">
        <v>34698750</v>
      </c>
      <c r="D21" s="32">
        <v>63708841</v>
      </c>
      <c r="E21" s="32">
        <f>D21-C21</f>
        <v>29010091</v>
      </c>
      <c r="F21" s="34">
        <f>(D21*100/C21)-100</f>
        <v>83.61</v>
      </c>
      <c r="G21" s="35">
        <f>(D21/1.0737)/B21*100-100</f>
        <v>40.51</v>
      </c>
      <c r="H21" s="130"/>
      <c r="I21" s="123"/>
    </row>
    <row r="22" spans="1:9" ht="8.25" customHeight="1" x14ac:dyDescent="0.2">
      <c r="A22" s="135"/>
      <c r="B22" s="137"/>
      <c r="C22" s="32"/>
      <c r="D22" s="32"/>
      <c r="E22" s="32"/>
      <c r="F22" s="34"/>
      <c r="G22" s="35"/>
      <c r="H22" s="130"/>
      <c r="I22" s="123"/>
    </row>
    <row r="23" spans="1:9" x14ac:dyDescent="0.2">
      <c r="A23" s="138" t="s">
        <v>69</v>
      </c>
      <c r="B23" s="139">
        <f>B24</f>
        <v>1192645585</v>
      </c>
      <c r="C23" s="139">
        <f>C24</f>
        <v>1064616258</v>
      </c>
      <c r="D23" s="139">
        <f>D24</f>
        <v>1187986395</v>
      </c>
      <c r="E23" s="28">
        <f>D23-C23</f>
        <v>123370137</v>
      </c>
      <c r="F23" s="29">
        <f>(D23*100/C23)-100</f>
        <v>11.59</v>
      </c>
      <c r="G23" s="19">
        <f>(D23/1.0737)/B23*100-100</f>
        <v>-7.23</v>
      </c>
      <c r="H23" s="130"/>
      <c r="I23" s="123"/>
    </row>
    <row r="24" spans="1:9" ht="22.5" x14ac:dyDescent="0.2">
      <c r="A24" s="136" t="s">
        <v>70</v>
      </c>
      <c r="B24" s="32">
        <v>1192645585</v>
      </c>
      <c r="C24" s="32">
        <v>1064616258</v>
      </c>
      <c r="D24" s="32">
        <v>1187986395</v>
      </c>
      <c r="E24" s="32">
        <f>D24-C24</f>
        <v>123370137</v>
      </c>
      <c r="F24" s="34">
        <f>(D24*100/C24)-100</f>
        <v>11.59</v>
      </c>
      <c r="G24" s="35">
        <f>(D24/1.0737)/B24*100-100</f>
        <v>-7.23</v>
      </c>
      <c r="H24" s="130"/>
      <c r="I24" s="123"/>
    </row>
    <row r="25" spans="1:9" ht="6.75" customHeight="1" x14ac:dyDescent="0.2">
      <c r="A25" s="136"/>
      <c r="B25" s="32"/>
      <c r="C25" s="32"/>
      <c r="D25" s="32"/>
      <c r="E25" s="32"/>
      <c r="F25" s="34"/>
      <c r="G25" s="35"/>
      <c r="H25" s="130"/>
      <c r="I25" s="123"/>
    </row>
    <row r="26" spans="1:9" x14ac:dyDescent="0.2">
      <c r="A26" s="138" t="s">
        <v>71</v>
      </c>
      <c r="B26" s="139">
        <f>B27</f>
        <v>4995975</v>
      </c>
      <c r="C26" s="139">
        <f>C27</f>
        <v>3722570</v>
      </c>
      <c r="D26" s="139">
        <f>D27</f>
        <v>3542946</v>
      </c>
      <c r="E26" s="28">
        <f>D26-C26</f>
        <v>-179624</v>
      </c>
      <c r="F26" s="29">
        <f>(D26*100/C26)-100</f>
        <v>-4.83</v>
      </c>
      <c r="G26" s="19">
        <f>(D26/1.0737)/B26*100-100</f>
        <v>-33.950000000000003</v>
      </c>
      <c r="H26" s="140"/>
      <c r="I26" s="123"/>
    </row>
    <row r="27" spans="1:9" ht="22.5" x14ac:dyDescent="0.2">
      <c r="A27" s="136" t="s">
        <v>72</v>
      </c>
      <c r="B27" s="32">
        <v>4995975</v>
      </c>
      <c r="C27" s="32">
        <v>3722570</v>
      </c>
      <c r="D27" s="32">
        <v>3542946</v>
      </c>
      <c r="E27" s="32">
        <f>D27-C27</f>
        <v>-179624</v>
      </c>
      <c r="F27" s="34">
        <f>(D27*100/C27)-100</f>
        <v>-4.83</v>
      </c>
      <c r="G27" s="35">
        <f>(D27/1.0737)/B27*100-100</f>
        <v>-33.950000000000003</v>
      </c>
      <c r="H27" s="130"/>
      <c r="I27" s="123"/>
    </row>
    <row r="28" spans="1:9" ht="4.5" customHeight="1" x14ac:dyDescent="0.2">
      <c r="A28" s="136"/>
      <c r="B28" s="137"/>
      <c r="C28" s="32"/>
      <c r="D28" s="32"/>
      <c r="E28" s="32"/>
      <c r="F28" s="35"/>
      <c r="G28" s="129"/>
      <c r="H28" s="130"/>
      <c r="I28" s="123"/>
    </row>
    <row r="29" spans="1:9" x14ac:dyDescent="0.2">
      <c r="A29" s="138" t="s">
        <v>73</v>
      </c>
      <c r="B29" s="141">
        <v>11496934</v>
      </c>
      <c r="C29" s="141">
        <v>13055606</v>
      </c>
      <c r="D29" s="141">
        <v>15495154</v>
      </c>
      <c r="E29" s="141">
        <f>D29-C29</f>
        <v>2439548</v>
      </c>
      <c r="F29" s="29">
        <f>(D29*100/C29)-100</f>
        <v>18.690000000000001</v>
      </c>
      <c r="G29" s="19">
        <f>(D29/1.0737)/B29*100-100</f>
        <v>25.53</v>
      </c>
      <c r="H29" s="130"/>
      <c r="I29" s="123"/>
    </row>
    <row r="30" spans="1:9" ht="6.75" customHeight="1" x14ac:dyDescent="0.2">
      <c r="A30" s="135"/>
      <c r="B30" s="137"/>
      <c r="C30" s="32"/>
      <c r="D30" s="32"/>
      <c r="E30" s="32"/>
      <c r="F30" s="34"/>
      <c r="G30" s="35"/>
      <c r="H30" s="130"/>
      <c r="I30" s="123"/>
    </row>
    <row r="31" spans="1:9" ht="50.25" customHeight="1" x14ac:dyDescent="0.2">
      <c r="A31" s="142" t="s">
        <v>74</v>
      </c>
      <c r="B31" s="137">
        <v>0</v>
      </c>
      <c r="C31" s="89">
        <v>1</v>
      </c>
      <c r="D31" s="32">
        <v>0</v>
      </c>
      <c r="E31" s="32">
        <v>0</v>
      </c>
      <c r="F31" s="34">
        <v>0</v>
      </c>
      <c r="G31" s="35">
        <v>0</v>
      </c>
      <c r="H31" s="130"/>
      <c r="I31" s="123"/>
    </row>
    <row r="32" spans="1:9" ht="6.75" customHeight="1" x14ac:dyDescent="0.2">
      <c r="A32" s="135"/>
      <c r="B32" s="137"/>
      <c r="C32" s="89"/>
      <c r="D32" s="32"/>
      <c r="E32" s="32"/>
      <c r="F32" s="34"/>
      <c r="G32" s="35"/>
      <c r="H32" s="130"/>
      <c r="I32" s="123"/>
    </row>
    <row r="33" spans="1:9" x14ac:dyDescent="0.2">
      <c r="A33" s="131" t="s">
        <v>75</v>
      </c>
      <c r="B33" s="139">
        <f t="shared" ref="B33:D33" si="4">B34</f>
        <v>148340564</v>
      </c>
      <c r="C33" s="98">
        <f t="shared" si="4"/>
        <v>176484994</v>
      </c>
      <c r="D33" s="139">
        <f t="shared" si="4"/>
        <v>172423466</v>
      </c>
      <c r="E33" s="28">
        <f>D33-C33</f>
        <v>-4061528</v>
      </c>
      <c r="F33" s="29">
        <f>(D33*100/C33)-100</f>
        <v>-2.2999999999999998</v>
      </c>
      <c r="G33" s="19">
        <f>(D33/1.0737)/B33*100-100</f>
        <v>8.26</v>
      </c>
      <c r="H33" s="130"/>
      <c r="I33" s="123"/>
    </row>
    <row r="34" spans="1:9" x14ac:dyDescent="0.2">
      <c r="A34" s="136" t="s">
        <v>76</v>
      </c>
      <c r="B34" s="137">
        <v>148340564</v>
      </c>
      <c r="C34" s="89">
        <v>176484994</v>
      </c>
      <c r="D34" s="32">
        <v>172423466</v>
      </c>
      <c r="E34" s="32">
        <f t="shared" si="1"/>
        <v>-4061528</v>
      </c>
      <c r="F34" s="34">
        <f>(D34*100/C34)-100</f>
        <v>-2.2999999999999998</v>
      </c>
      <c r="G34" s="35">
        <f>(D34/1.0737)/B34*100-100</f>
        <v>8.26</v>
      </c>
      <c r="H34" s="130"/>
      <c r="I34" s="123"/>
    </row>
    <row r="35" spans="1:9" ht="7.5" customHeight="1" x14ac:dyDescent="0.2">
      <c r="A35" s="143"/>
      <c r="B35" s="144"/>
      <c r="C35" s="145"/>
      <c r="D35" s="146"/>
      <c r="E35" s="146"/>
      <c r="F35" s="147"/>
      <c r="G35" s="148"/>
      <c r="I35" s="123"/>
    </row>
    <row r="36" spans="1:9" x14ac:dyDescent="0.2">
      <c r="A36" s="149" t="s">
        <v>77</v>
      </c>
      <c r="B36" s="149"/>
      <c r="C36" s="149"/>
      <c r="D36" s="150"/>
      <c r="E36" s="95"/>
      <c r="F36" s="95"/>
    </row>
    <row r="37" spans="1:9" x14ac:dyDescent="0.2">
      <c r="A37" s="1003" t="s">
        <v>36</v>
      </c>
      <c r="B37" s="1003"/>
      <c r="C37" s="95"/>
      <c r="D37" s="95"/>
      <c r="E37" s="95"/>
      <c r="F37" s="95"/>
    </row>
    <row r="39" spans="1:9" x14ac:dyDescent="0.2">
      <c r="C39" s="69"/>
    </row>
  </sheetData>
  <mergeCells count="10">
    <mergeCell ref="A37:B37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rintOptions horizontalCentered="1"/>
  <pageMargins left="0.74803149606299213" right="0.47244094488188981" top="0.98425196850393704" bottom="0.98425196850393704" header="0" footer="0"/>
  <pageSetup scale="9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topLeftCell="A38" workbookViewId="0">
      <selection activeCell="E61" sqref="E61"/>
    </sheetView>
  </sheetViews>
  <sheetFormatPr baseColWidth="10" defaultRowHeight="12.75" x14ac:dyDescent="0.2"/>
  <cols>
    <col min="1" max="1" width="62.140625" style="1" customWidth="1"/>
    <col min="2" max="2" width="15.28515625" style="1" customWidth="1"/>
    <col min="3" max="3" width="7.7109375" style="1" customWidth="1"/>
    <col min="4" max="4" width="14.140625" style="2" bestFit="1" customWidth="1"/>
    <col min="5" max="5" width="23.42578125" style="1" customWidth="1"/>
    <col min="6" max="8" width="11.42578125" style="1"/>
    <col min="9" max="9" width="26.42578125" style="1" customWidth="1"/>
    <col min="10" max="12" width="11.42578125" style="1"/>
    <col min="13" max="13" width="36.42578125" style="1" customWidth="1"/>
    <col min="14" max="16" width="11.42578125" style="1"/>
    <col min="17" max="17" width="27.42578125" style="1" customWidth="1"/>
    <col min="18" max="19" width="11.42578125" style="1"/>
    <col min="20" max="20" width="13.7109375" style="1" customWidth="1"/>
    <col min="21" max="256" width="11.42578125" style="1"/>
    <col min="257" max="257" width="62.140625" style="1" customWidth="1"/>
    <col min="258" max="258" width="12" style="1" bestFit="1" customWidth="1"/>
    <col min="259" max="259" width="7.7109375" style="1" customWidth="1"/>
    <col min="260" max="260" width="12" style="1" bestFit="1" customWidth="1"/>
    <col min="261" max="261" width="23.42578125" style="1" customWidth="1"/>
    <col min="262" max="264" width="11.42578125" style="1"/>
    <col min="265" max="265" width="26.42578125" style="1" customWidth="1"/>
    <col min="266" max="268" width="11.42578125" style="1"/>
    <col min="269" max="269" width="36.42578125" style="1" customWidth="1"/>
    <col min="270" max="272" width="11.42578125" style="1"/>
    <col min="273" max="273" width="27.42578125" style="1" customWidth="1"/>
    <col min="274" max="275" width="11.42578125" style="1"/>
    <col min="276" max="276" width="13.7109375" style="1" customWidth="1"/>
    <col min="277" max="512" width="11.42578125" style="1"/>
    <col min="513" max="513" width="62.140625" style="1" customWidth="1"/>
    <col min="514" max="514" width="12" style="1" bestFit="1" customWidth="1"/>
    <col min="515" max="515" width="7.7109375" style="1" customWidth="1"/>
    <col min="516" max="516" width="12" style="1" bestFit="1" customWidth="1"/>
    <col min="517" max="517" width="23.42578125" style="1" customWidth="1"/>
    <col min="518" max="520" width="11.42578125" style="1"/>
    <col min="521" max="521" width="26.42578125" style="1" customWidth="1"/>
    <col min="522" max="524" width="11.42578125" style="1"/>
    <col min="525" max="525" width="36.42578125" style="1" customWidth="1"/>
    <col min="526" max="528" width="11.42578125" style="1"/>
    <col min="529" max="529" width="27.42578125" style="1" customWidth="1"/>
    <col min="530" max="531" width="11.42578125" style="1"/>
    <col min="532" max="532" width="13.7109375" style="1" customWidth="1"/>
    <col min="533" max="768" width="11.42578125" style="1"/>
    <col min="769" max="769" width="62.140625" style="1" customWidth="1"/>
    <col min="770" max="770" width="12" style="1" bestFit="1" customWidth="1"/>
    <col min="771" max="771" width="7.7109375" style="1" customWidth="1"/>
    <col min="772" max="772" width="12" style="1" bestFit="1" customWidth="1"/>
    <col min="773" max="773" width="23.42578125" style="1" customWidth="1"/>
    <col min="774" max="776" width="11.42578125" style="1"/>
    <col min="777" max="777" width="26.42578125" style="1" customWidth="1"/>
    <col min="778" max="780" width="11.42578125" style="1"/>
    <col min="781" max="781" width="36.42578125" style="1" customWidth="1"/>
    <col min="782" max="784" width="11.42578125" style="1"/>
    <col min="785" max="785" width="27.42578125" style="1" customWidth="1"/>
    <col min="786" max="787" width="11.42578125" style="1"/>
    <col min="788" max="788" width="13.7109375" style="1" customWidth="1"/>
    <col min="789" max="1024" width="11.42578125" style="1"/>
    <col min="1025" max="1025" width="62.140625" style="1" customWidth="1"/>
    <col min="1026" max="1026" width="12" style="1" bestFit="1" customWidth="1"/>
    <col min="1027" max="1027" width="7.7109375" style="1" customWidth="1"/>
    <col min="1028" max="1028" width="12" style="1" bestFit="1" customWidth="1"/>
    <col min="1029" max="1029" width="23.42578125" style="1" customWidth="1"/>
    <col min="1030" max="1032" width="11.42578125" style="1"/>
    <col min="1033" max="1033" width="26.42578125" style="1" customWidth="1"/>
    <col min="1034" max="1036" width="11.42578125" style="1"/>
    <col min="1037" max="1037" width="36.42578125" style="1" customWidth="1"/>
    <col min="1038" max="1040" width="11.42578125" style="1"/>
    <col min="1041" max="1041" width="27.42578125" style="1" customWidth="1"/>
    <col min="1042" max="1043" width="11.42578125" style="1"/>
    <col min="1044" max="1044" width="13.7109375" style="1" customWidth="1"/>
    <col min="1045" max="1280" width="11.42578125" style="1"/>
    <col min="1281" max="1281" width="62.140625" style="1" customWidth="1"/>
    <col min="1282" max="1282" width="12" style="1" bestFit="1" customWidth="1"/>
    <col min="1283" max="1283" width="7.7109375" style="1" customWidth="1"/>
    <col min="1284" max="1284" width="12" style="1" bestFit="1" customWidth="1"/>
    <col min="1285" max="1285" width="23.42578125" style="1" customWidth="1"/>
    <col min="1286" max="1288" width="11.42578125" style="1"/>
    <col min="1289" max="1289" width="26.42578125" style="1" customWidth="1"/>
    <col min="1290" max="1292" width="11.42578125" style="1"/>
    <col min="1293" max="1293" width="36.42578125" style="1" customWidth="1"/>
    <col min="1294" max="1296" width="11.42578125" style="1"/>
    <col min="1297" max="1297" width="27.42578125" style="1" customWidth="1"/>
    <col min="1298" max="1299" width="11.42578125" style="1"/>
    <col min="1300" max="1300" width="13.7109375" style="1" customWidth="1"/>
    <col min="1301" max="1536" width="11.42578125" style="1"/>
    <col min="1537" max="1537" width="62.140625" style="1" customWidth="1"/>
    <col min="1538" max="1538" width="12" style="1" bestFit="1" customWidth="1"/>
    <col min="1539" max="1539" width="7.7109375" style="1" customWidth="1"/>
    <col min="1540" max="1540" width="12" style="1" bestFit="1" customWidth="1"/>
    <col min="1541" max="1541" width="23.42578125" style="1" customWidth="1"/>
    <col min="1542" max="1544" width="11.42578125" style="1"/>
    <col min="1545" max="1545" width="26.42578125" style="1" customWidth="1"/>
    <col min="1546" max="1548" width="11.42578125" style="1"/>
    <col min="1549" max="1549" width="36.42578125" style="1" customWidth="1"/>
    <col min="1550" max="1552" width="11.42578125" style="1"/>
    <col min="1553" max="1553" width="27.42578125" style="1" customWidth="1"/>
    <col min="1554" max="1555" width="11.42578125" style="1"/>
    <col min="1556" max="1556" width="13.7109375" style="1" customWidth="1"/>
    <col min="1557" max="1792" width="11.42578125" style="1"/>
    <col min="1793" max="1793" width="62.140625" style="1" customWidth="1"/>
    <col min="1794" max="1794" width="12" style="1" bestFit="1" customWidth="1"/>
    <col min="1795" max="1795" width="7.7109375" style="1" customWidth="1"/>
    <col min="1796" max="1796" width="12" style="1" bestFit="1" customWidth="1"/>
    <col min="1797" max="1797" width="23.42578125" style="1" customWidth="1"/>
    <col min="1798" max="1800" width="11.42578125" style="1"/>
    <col min="1801" max="1801" width="26.42578125" style="1" customWidth="1"/>
    <col min="1802" max="1804" width="11.42578125" style="1"/>
    <col min="1805" max="1805" width="36.42578125" style="1" customWidth="1"/>
    <col min="1806" max="1808" width="11.42578125" style="1"/>
    <col min="1809" max="1809" width="27.42578125" style="1" customWidth="1"/>
    <col min="1810" max="1811" width="11.42578125" style="1"/>
    <col min="1812" max="1812" width="13.7109375" style="1" customWidth="1"/>
    <col min="1813" max="2048" width="11.42578125" style="1"/>
    <col min="2049" max="2049" width="62.140625" style="1" customWidth="1"/>
    <col min="2050" max="2050" width="12" style="1" bestFit="1" customWidth="1"/>
    <col min="2051" max="2051" width="7.7109375" style="1" customWidth="1"/>
    <col min="2052" max="2052" width="12" style="1" bestFit="1" customWidth="1"/>
    <col min="2053" max="2053" width="23.42578125" style="1" customWidth="1"/>
    <col min="2054" max="2056" width="11.42578125" style="1"/>
    <col min="2057" max="2057" width="26.42578125" style="1" customWidth="1"/>
    <col min="2058" max="2060" width="11.42578125" style="1"/>
    <col min="2061" max="2061" width="36.42578125" style="1" customWidth="1"/>
    <col min="2062" max="2064" width="11.42578125" style="1"/>
    <col min="2065" max="2065" width="27.42578125" style="1" customWidth="1"/>
    <col min="2066" max="2067" width="11.42578125" style="1"/>
    <col min="2068" max="2068" width="13.7109375" style="1" customWidth="1"/>
    <col min="2069" max="2304" width="11.42578125" style="1"/>
    <col min="2305" max="2305" width="62.140625" style="1" customWidth="1"/>
    <col min="2306" max="2306" width="12" style="1" bestFit="1" customWidth="1"/>
    <col min="2307" max="2307" width="7.7109375" style="1" customWidth="1"/>
    <col min="2308" max="2308" width="12" style="1" bestFit="1" customWidth="1"/>
    <col min="2309" max="2309" width="23.42578125" style="1" customWidth="1"/>
    <col min="2310" max="2312" width="11.42578125" style="1"/>
    <col min="2313" max="2313" width="26.42578125" style="1" customWidth="1"/>
    <col min="2314" max="2316" width="11.42578125" style="1"/>
    <col min="2317" max="2317" width="36.42578125" style="1" customWidth="1"/>
    <col min="2318" max="2320" width="11.42578125" style="1"/>
    <col min="2321" max="2321" width="27.42578125" style="1" customWidth="1"/>
    <col min="2322" max="2323" width="11.42578125" style="1"/>
    <col min="2324" max="2324" width="13.7109375" style="1" customWidth="1"/>
    <col min="2325" max="2560" width="11.42578125" style="1"/>
    <col min="2561" max="2561" width="62.140625" style="1" customWidth="1"/>
    <col min="2562" max="2562" width="12" style="1" bestFit="1" customWidth="1"/>
    <col min="2563" max="2563" width="7.7109375" style="1" customWidth="1"/>
    <col min="2564" max="2564" width="12" style="1" bestFit="1" customWidth="1"/>
    <col min="2565" max="2565" width="23.42578125" style="1" customWidth="1"/>
    <col min="2566" max="2568" width="11.42578125" style="1"/>
    <col min="2569" max="2569" width="26.42578125" style="1" customWidth="1"/>
    <col min="2570" max="2572" width="11.42578125" style="1"/>
    <col min="2573" max="2573" width="36.42578125" style="1" customWidth="1"/>
    <col min="2574" max="2576" width="11.42578125" style="1"/>
    <col min="2577" max="2577" width="27.42578125" style="1" customWidth="1"/>
    <col min="2578" max="2579" width="11.42578125" style="1"/>
    <col min="2580" max="2580" width="13.7109375" style="1" customWidth="1"/>
    <col min="2581" max="2816" width="11.42578125" style="1"/>
    <col min="2817" max="2817" width="62.140625" style="1" customWidth="1"/>
    <col min="2818" max="2818" width="12" style="1" bestFit="1" customWidth="1"/>
    <col min="2819" max="2819" width="7.7109375" style="1" customWidth="1"/>
    <col min="2820" max="2820" width="12" style="1" bestFit="1" customWidth="1"/>
    <col min="2821" max="2821" width="23.42578125" style="1" customWidth="1"/>
    <col min="2822" max="2824" width="11.42578125" style="1"/>
    <col min="2825" max="2825" width="26.42578125" style="1" customWidth="1"/>
    <col min="2826" max="2828" width="11.42578125" style="1"/>
    <col min="2829" max="2829" width="36.42578125" style="1" customWidth="1"/>
    <col min="2830" max="2832" width="11.42578125" style="1"/>
    <col min="2833" max="2833" width="27.42578125" style="1" customWidth="1"/>
    <col min="2834" max="2835" width="11.42578125" style="1"/>
    <col min="2836" max="2836" width="13.7109375" style="1" customWidth="1"/>
    <col min="2837" max="3072" width="11.42578125" style="1"/>
    <col min="3073" max="3073" width="62.140625" style="1" customWidth="1"/>
    <col min="3074" max="3074" width="12" style="1" bestFit="1" customWidth="1"/>
    <col min="3075" max="3075" width="7.7109375" style="1" customWidth="1"/>
    <col min="3076" max="3076" width="12" style="1" bestFit="1" customWidth="1"/>
    <col min="3077" max="3077" width="23.42578125" style="1" customWidth="1"/>
    <col min="3078" max="3080" width="11.42578125" style="1"/>
    <col min="3081" max="3081" width="26.42578125" style="1" customWidth="1"/>
    <col min="3082" max="3084" width="11.42578125" style="1"/>
    <col min="3085" max="3085" width="36.42578125" style="1" customWidth="1"/>
    <col min="3086" max="3088" width="11.42578125" style="1"/>
    <col min="3089" max="3089" width="27.42578125" style="1" customWidth="1"/>
    <col min="3090" max="3091" width="11.42578125" style="1"/>
    <col min="3092" max="3092" width="13.7109375" style="1" customWidth="1"/>
    <col min="3093" max="3328" width="11.42578125" style="1"/>
    <col min="3329" max="3329" width="62.140625" style="1" customWidth="1"/>
    <col min="3330" max="3330" width="12" style="1" bestFit="1" customWidth="1"/>
    <col min="3331" max="3331" width="7.7109375" style="1" customWidth="1"/>
    <col min="3332" max="3332" width="12" style="1" bestFit="1" customWidth="1"/>
    <col min="3333" max="3333" width="23.42578125" style="1" customWidth="1"/>
    <col min="3334" max="3336" width="11.42578125" style="1"/>
    <col min="3337" max="3337" width="26.42578125" style="1" customWidth="1"/>
    <col min="3338" max="3340" width="11.42578125" style="1"/>
    <col min="3341" max="3341" width="36.42578125" style="1" customWidth="1"/>
    <col min="3342" max="3344" width="11.42578125" style="1"/>
    <col min="3345" max="3345" width="27.42578125" style="1" customWidth="1"/>
    <col min="3346" max="3347" width="11.42578125" style="1"/>
    <col min="3348" max="3348" width="13.7109375" style="1" customWidth="1"/>
    <col min="3349" max="3584" width="11.42578125" style="1"/>
    <col min="3585" max="3585" width="62.140625" style="1" customWidth="1"/>
    <col min="3586" max="3586" width="12" style="1" bestFit="1" customWidth="1"/>
    <col min="3587" max="3587" width="7.7109375" style="1" customWidth="1"/>
    <col min="3588" max="3588" width="12" style="1" bestFit="1" customWidth="1"/>
    <col min="3589" max="3589" width="23.42578125" style="1" customWidth="1"/>
    <col min="3590" max="3592" width="11.42578125" style="1"/>
    <col min="3593" max="3593" width="26.42578125" style="1" customWidth="1"/>
    <col min="3594" max="3596" width="11.42578125" style="1"/>
    <col min="3597" max="3597" width="36.42578125" style="1" customWidth="1"/>
    <col min="3598" max="3600" width="11.42578125" style="1"/>
    <col min="3601" max="3601" width="27.42578125" style="1" customWidth="1"/>
    <col min="3602" max="3603" width="11.42578125" style="1"/>
    <col min="3604" max="3604" width="13.7109375" style="1" customWidth="1"/>
    <col min="3605" max="3840" width="11.42578125" style="1"/>
    <col min="3841" max="3841" width="62.140625" style="1" customWidth="1"/>
    <col min="3842" max="3842" width="12" style="1" bestFit="1" customWidth="1"/>
    <col min="3843" max="3843" width="7.7109375" style="1" customWidth="1"/>
    <col min="3844" max="3844" width="12" style="1" bestFit="1" customWidth="1"/>
    <col min="3845" max="3845" width="23.42578125" style="1" customWidth="1"/>
    <col min="3846" max="3848" width="11.42578125" style="1"/>
    <col min="3849" max="3849" width="26.42578125" style="1" customWidth="1"/>
    <col min="3850" max="3852" width="11.42578125" style="1"/>
    <col min="3853" max="3853" width="36.42578125" style="1" customWidth="1"/>
    <col min="3854" max="3856" width="11.42578125" style="1"/>
    <col min="3857" max="3857" width="27.42578125" style="1" customWidth="1"/>
    <col min="3858" max="3859" width="11.42578125" style="1"/>
    <col min="3860" max="3860" width="13.7109375" style="1" customWidth="1"/>
    <col min="3861" max="4096" width="11.42578125" style="1"/>
    <col min="4097" max="4097" width="62.140625" style="1" customWidth="1"/>
    <col min="4098" max="4098" width="12" style="1" bestFit="1" customWidth="1"/>
    <col min="4099" max="4099" width="7.7109375" style="1" customWidth="1"/>
    <col min="4100" max="4100" width="12" style="1" bestFit="1" customWidth="1"/>
    <col min="4101" max="4101" width="23.42578125" style="1" customWidth="1"/>
    <col min="4102" max="4104" width="11.42578125" style="1"/>
    <col min="4105" max="4105" width="26.42578125" style="1" customWidth="1"/>
    <col min="4106" max="4108" width="11.42578125" style="1"/>
    <col min="4109" max="4109" width="36.42578125" style="1" customWidth="1"/>
    <col min="4110" max="4112" width="11.42578125" style="1"/>
    <col min="4113" max="4113" width="27.42578125" style="1" customWidth="1"/>
    <col min="4114" max="4115" width="11.42578125" style="1"/>
    <col min="4116" max="4116" width="13.7109375" style="1" customWidth="1"/>
    <col min="4117" max="4352" width="11.42578125" style="1"/>
    <col min="4353" max="4353" width="62.140625" style="1" customWidth="1"/>
    <col min="4354" max="4354" width="12" style="1" bestFit="1" customWidth="1"/>
    <col min="4355" max="4355" width="7.7109375" style="1" customWidth="1"/>
    <col min="4356" max="4356" width="12" style="1" bestFit="1" customWidth="1"/>
    <col min="4357" max="4357" width="23.42578125" style="1" customWidth="1"/>
    <col min="4358" max="4360" width="11.42578125" style="1"/>
    <col min="4361" max="4361" width="26.42578125" style="1" customWidth="1"/>
    <col min="4362" max="4364" width="11.42578125" style="1"/>
    <col min="4365" max="4365" width="36.42578125" style="1" customWidth="1"/>
    <col min="4366" max="4368" width="11.42578125" style="1"/>
    <col min="4369" max="4369" width="27.42578125" style="1" customWidth="1"/>
    <col min="4370" max="4371" width="11.42578125" style="1"/>
    <col min="4372" max="4372" width="13.7109375" style="1" customWidth="1"/>
    <col min="4373" max="4608" width="11.42578125" style="1"/>
    <col min="4609" max="4609" width="62.140625" style="1" customWidth="1"/>
    <col min="4610" max="4610" width="12" style="1" bestFit="1" customWidth="1"/>
    <col min="4611" max="4611" width="7.7109375" style="1" customWidth="1"/>
    <col min="4612" max="4612" width="12" style="1" bestFit="1" customWidth="1"/>
    <col min="4613" max="4613" width="23.42578125" style="1" customWidth="1"/>
    <col min="4614" max="4616" width="11.42578125" style="1"/>
    <col min="4617" max="4617" width="26.42578125" style="1" customWidth="1"/>
    <col min="4618" max="4620" width="11.42578125" style="1"/>
    <col min="4621" max="4621" width="36.42578125" style="1" customWidth="1"/>
    <col min="4622" max="4624" width="11.42578125" style="1"/>
    <col min="4625" max="4625" width="27.42578125" style="1" customWidth="1"/>
    <col min="4626" max="4627" width="11.42578125" style="1"/>
    <col min="4628" max="4628" width="13.7109375" style="1" customWidth="1"/>
    <col min="4629" max="4864" width="11.42578125" style="1"/>
    <col min="4865" max="4865" width="62.140625" style="1" customWidth="1"/>
    <col min="4866" max="4866" width="12" style="1" bestFit="1" customWidth="1"/>
    <col min="4867" max="4867" width="7.7109375" style="1" customWidth="1"/>
    <col min="4868" max="4868" width="12" style="1" bestFit="1" customWidth="1"/>
    <col min="4869" max="4869" width="23.42578125" style="1" customWidth="1"/>
    <col min="4870" max="4872" width="11.42578125" style="1"/>
    <col min="4873" max="4873" width="26.42578125" style="1" customWidth="1"/>
    <col min="4874" max="4876" width="11.42578125" style="1"/>
    <col min="4877" max="4877" width="36.42578125" style="1" customWidth="1"/>
    <col min="4878" max="4880" width="11.42578125" style="1"/>
    <col min="4881" max="4881" width="27.42578125" style="1" customWidth="1"/>
    <col min="4882" max="4883" width="11.42578125" style="1"/>
    <col min="4884" max="4884" width="13.7109375" style="1" customWidth="1"/>
    <col min="4885" max="5120" width="11.42578125" style="1"/>
    <col min="5121" max="5121" width="62.140625" style="1" customWidth="1"/>
    <col min="5122" max="5122" width="12" style="1" bestFit="1" customWidth="1"/>
    <col min="5123" max="5123" width="7.7109375" style="1" customWidth="1"/>
    <col min="5124" max="5124" width="12" style="1" bestFit="1" customWidth="1"/>
    <col min="5125" max="5125" width="23.42578125" style="1" customWidth="1"/>
    <col min="5126" max="5128" width="11.42578125" style="1"/>
    <col min="5129" max="5129" width="26.42578125" style="1" customWidth="1"/>
    <col min="5130" max="5132" width="11.42578125" style="1"/>
    <col min="5133" max="5133" width="36.42578125" style="1" customWidth="1"/>
    <col min="5134" max="5136" width="11.42578125" style="1"/>
    <col min="5137" max="5137" width="27.42578125" style="1" customWidth="1"/>
    <col min="5138" max="5139" width="11.42578125" style="1"/>
    <col min="5140" max="5140" width="13.7109375" style="1" customWidth="1"/>
    <col min="5141" max="5376" width="11.42578125" style="1"/>
    <col min="5377" max="5377" width="62.140625" style="1" customWidth="1"/>
    <col min="5378" max="5378" width="12" style="1" bestFit="1" customWidth="1"/>
    <col min="5379" max="5379" width="7.7109375" style="1" customWidth="1"/>
    <col min="5380" max="5380" width="12" style="1" bestFit="1" customWidth="1"/>
    <col min="5381" max="5381" width="23.42578125" style="1" customWidth="1"/>
    <col min="5382" max="5384" width="11.42578125" style="1"/>
    <col min="5385" max="5385" width="26.42578125" style="1" customWidth="1"/>
    <col min="5386" max="5388" width="11.42578125" style="1"/>
    <col min="5389" max="5389" width="36.42578125" style="1" customWidth="1"/>
    <col min="5390" max="5392" width="11.42578125" style="1"/>
    <col min="5393" max="5393" width="27.42578125" style="1" customWidth="1"/>
    <col min="5394" max="5395" width="11.42578125" style="1"/>
    <col min="5396" max="5396" width="13.7109375" style="1" customWidth="1"/>
    <col min="5397" max="5632" width="11.42578125" style="1"/>
    <col min="5633" max="5633" width="62.140625" style="1" customWidth="1"/>
    <col min="5634" max="5634" width="12" style="1" bestFit="1" customWidth="1"/>
    <col min="5635" max="5635" width="7.7109375" style="1" customWidth="1"/>
    <col min="5636" max="5636" width="12" style="1" bestFit="1" customWidth="1"/>
    <col min="5637" max="5637" width="23.42578125" style="1" customWidth="1"/>
    <col min="5638" max="5640" width="11.42578125" style="1"/>
    <col min="5641" max="5641" width="26.42578125" style="1" customWidth="1"/>
    <col min="5642" max="5644" width="11.42578125" style="1"/>
    <col min="5645" max="5645" width="36.42578125" style="1" customWidth="1"/>
    <col min="5646" max="5648" width="11.42578125" style="1"/>
    <col min="5649" max="5649" width="27.42578125" style="1" customWidth="1"/>
    <col min="5650" max="5651" width="11.42578125" style="1"/>
    <col min="5652" max="5652" width="13.7109375" style="1" customWidth="1"/>
    <col min="5653" max="5888" width="11.42578125" style="1"/>
    <col min="5889" max="5889" width="62.140625" style="1" customWidth="1"/>
    <col min="5890" max="5890" width="12" style="1" bestFit="1" customWidth="1"/>
    <col min="5891" max="5891" width="7.7109375" style="1" customWidth="1"/>
    <col min="5892" max="5892" width="12" style="1" bestFit="1" customWidth="1"/>
    <col min="5893" max="5893" width="23.42578125" style="1" customWidth="1"/>
    <col min="5894" max="5896" width="11.42578125" style="1"/>
    <col min="5897" max="5897" width="26.42578125" style="1" customWidth="1"/>
    <col min="5898" max="5900" width="11.42578125" style="1"/>
    <col min="5901" max="5901" width="36.42578125" style="1" customWidth="1"/>
    <col min="5902" max="5904" width="11.42578125" style="1"/>
    <col min="5905" max="5905" width="27.42578125" style="1" customWidth="1"/>
    <col min="5906" max="5907" width="11.42578125" style="1"/>
    <col min="5908" max="5908" width="13.7109375" style="1" customWidth="1"/>
    <col min="5909" max="6144" width="11.42578125" style="1"/>
    <col min="6145" max="6145" width="62.140625" style="1" customWidth="1"/>
    <col min="6146" max="6146" width="12" style="1" bestFit="1" customWidth="1"/>
    <col min="6147" max="6147" width="7.7109375" style="1" customWidth="1"/>
    <col min="6148" max="6148" width="12" style="1" bestFit="1" customWidth="1"/>
    <col min="6149" max="6149" width="23.42578125" style="1" customWidth="1"/>
    <col min="6150" max="6152" width="11.42578125" style="1"/>
    <col min="6153" max="6153" width="26.42578125" style="1" customWidth="1"/>
    <col min="6154" max="6156" width="11.42578125" style="1"/>
    <col min="6157" max="6157" width="36.42578125" style="1" customWidth="1"/>
    <col min="6158" max="6160" width="11.42578125" style="1"/>
    <col min="6161" max="6161" width="27.42578125" style="1" customWidth="1"/>
    <col min="6162" max="6163" width="11.42578125" style="1"/>
    <col min="6164" max="6164" width="13.7109375" style="1" customWidth="1"/>
    <col min="6165" max="6400" width="11.42578125" style="1"/>
    <col min="6401" max="6401" width="62.140625" style="1" customWidth="1"/>
    <col min="6402" max="6402" width="12" style="1" bestFit="1" customWidth="1"/>
    <col min="6403" max="6403" width="7.7109375" style="1" customWidth="1"/>
    <col min="6404" max="6404" width="12" style="1" bestFit="1" customWidth="1"/>
    <col min="6405" max="6405" width="23.42578125" style="1" customWidth="1"/>
    <col min="6406" max="6408" width="11.42578125" style="1"/>
    <col min="6409" max="6409" width="26.42578125" style="1" customWidth="1"/>
    <col min="6410" max="6412" width="11.42578125" style="1"/>
    <col min="6413" max="6413" width="36.42578125" style="1" customWidth="1"/>
    <col min="6414" max="6416" width="11.42578125" style="1"/>
    <col min="6417" max="6417" width="27.42578125" style="1" customWidth="1"/>
    <col min="6418" max="6419" width="11.42578125" style="1"/>
    <col min="6420" max="6420" width="13.7109375" style="1" customWidth="1"/>
    <col min="6421" max="6656" width="11.42578125" style="1"/>
    <col min="6657" max="6657" width="62.140625" style="1" customWidth="1"/>
    <col min="6658" max="6658" width="12" style="1" bestFit="1" customWidth="1"/>
    <col min="6659" max="6659" width="7.7109375" style="1" customWidth="1"/>
    <col min="6660" max="6660" width="12" style="1" bestFit="1" customWidth="1"/>
    <col min="6661" max="6661" width="23.42578125" style="1" customWidth="1"/>
    <col min="6662" max="6664" width="11.42578125" style="1"/>
    <col min="6665" max="6665" width="26.42578125" style="1" customWidth="1"/>
    <col min="6666" max="6668" width="11.42578125" style="1"/>
    <col min="6669" max="6669" width="36.42578125" style="1" customWidth="1"/>
    <col min="6670" max="6672" width="11.42578125" style="1"/>
    <col min="6673" max="6673" width="27.42578125" style="1" customWidth="1"/>
    <col min="6674" max="6675" width="11.42578125" style="1"/>
    <col min="6676" max="6676" width="13.7109375" style="1" customWidth="1"/>
    <col min="6677" max="6912" width="11.42578125" style="1"/>
    <col min="6913" max="6913" width="62.140625" style="1" customWidth="1"/>
    <col min="6914" max="6914" width="12" style="1" bestFit="1" customWidth="1"/>
    <col min="6915" max="6915" width="7.7109375" style="1" customWidth="1"/>
    <col min="6916" max="6916" width="12" style="1" bestFit="1" customWidth="1"/>
    <col min="6917" max="6917" width="23.42578125" style="1" customWidth="1"/>
    <col min="6918" max="6920" width="11.42578125" style="1"/>
    <col min="6921" max="6921" width="26.42578125" style="1" customWidth="1"/>
    <col min="6922" max="6924" width="11.42578125" style="1"/>
    <col min="6925" max="6925" width="36.42578125" style="1" customWidth="1"/>
    <col min="6926" max="6928" width="11.42578125" style="1"/>
    <col min="6929" max="6929" width="27.42578125" style="1" customWidth="1"/>
    <col min="6930" max="6931" width="11.42578125" style="1"/>
    <col min="6932" max="6932" width="13.7109375" style="1" customWidth="1"/>
    <col min="6933" max="7168" width="11.42578125" style="1"/>
    <col min="7169" max="7169" width="62.140625" style="1" customWidth="1"/>
    <col min="7170" max="7170" width="12" style="1" bestFit="1" customWidth="1"/>
    <col min="7171" max="7171" width="7.7109375" style="1" customWidth="1"/>
    <col min="7172" max="7172" width="12" style="1" bestFit="1" customWidth="1"/>
    <col min="7173" max="7173" width="23.42578125" style="1" customWidth="1"/>
    <col min="7174" max="7176" width="11.42578125" style="1"/>
    <col min="7177" max="7177" width="26.42578125" style="1" customWidth="1"/>
    <col min="7178" max="7180" width="11.42578125" style="1"/>
    <col min="7181" max="7181" width="36.42578125" style="1" customWidth="1"/>
    <col min="7182" max="7184" width="11.42578125" style="1"/>
    <col min="7185" max="7185" width="27.42578125" style="1" customWidth="1"/>
    <col min="7186" max="7187" width="11.42578125" style="1"/>
    <col min="7188" max="7188" width="13.7109375" style="1" customWidth="1"/>
    <col min="7189" max="7424" width="11.42578125" style="1"/>
    <col min="7425" max="7425" width="62.140625" style="1" customWidth="1"/>
    <col min="7426" max="7426" width="12" style="1" bestFit="1" customWidth="1"/>
    <col min="7427" max="7427" width="7.7109375" style="1" customWidth="1"/>
    <col min="7428" max="7428" width="12" style="1" bestFit="1" customWidth="1"/>
    <col min="7429" max="7429" width="23.42578125" style="1" customWidth="1"/>
    <col min="7430" max="7432" width="11.42578125" style="1"/>
    <col min="7433" max="7433" width="26.42578125" style="1" customWidth="1"/>
    <col min="7434" max="7436" width="11.42578125" style="1"/>
    <col min="7437" max="7437" width="36.42578125" style="1" customWidth="1"/>
    <col min="7438" max="7440" width="11.42578125" style="1"/>
    <col min="7441" max="7441" width="27.42578125" style="1" customWidth="1"/>
    <col min="7442" max="7443" width="11.42578125" style="1"/>
    <col min="7444" max="7444" width="13.7109375" style="1" customWidth="1"/>
    <col min="7445" max="7680" width="11.42578125" style="1"/>
    <col min="7681" max="7681" width="62.140625" style="1" customWidth="1"/>
    <col min="7682" max="7682" width="12" style="1" bestFit="1" customWidth="1"/>
    <col min="7683" max="7683" width="7.7109375" style="1" customWidth="1"/>
    <col min="7684" max="7684" width="12" style="1" bestFit="1" customWidth="1"/>
    <col min="7685" max="7685" width="23.42578125" style="1" customWidth="1"/>
    <col min="7686" max="7688" width="11.42578125" style="1"/>
    <col min="7689" max="7689" width="26.42578125" style="1" customWidth="1"/>
    <col min="7690" max="7692" width="11.42578125" style="1"/>
    <col min="7693" max="7693" width="36.42578125" style="1" customWidth="1"/>
    <col min="7694" max="7696" width="11.42578125" style="1"/>
    <col min="7697" max="7697" width="27.42578125" style="1" customWidth="1"/>
    <col min="7698" max="7699" width="11.42578125" style="1"/>
    <col min="7700" max="7700" width="13.7109375" style="1" customWidth="1"/>
    <col min="7701" max="7936" width="11.42578125" style="1"/>
    <col min="7937" max="7937" width="62.140625" style="1" customWidth="1"/>
    <col min="7938" max="7938" width="12" style="1" bestFit="1" customWidth="1"/>
    <col min="7939" max="7939" width="7.7109375" style="1" customWidth="1"/>
    <col min="7940" max="7940" width="12" style="1" bestFit="1" customWidth="1"/>
    <col min="7941" max="7941" width="23.42578125" style="1" customWidth="1"/>
    <col min="7942" max="7944" width="11.42578125" style="1"/>
    <col min="7945" max="7945" width="26.42578125" style="1" customWidth="1"/>
    <col min="7946" max="7948" width="11.42578125" style="1"/>
    <col min="7949" max="7949" width="36.42578125" style="1" customWidth="1"/>
    <col min="7950" max="7952" width="11.42578125" style="1"/>
    <col min="7953" max="7953" width="27.42578125" style="1" customWidth="1"/>
    <col min="7954" max="7955" width="11.42578125" style="1"/>
    <col min="7956" max="7956" width="13.7109375" style="1" customWidth="1"/>
    <col min="7957" max="8192" width="11.42578125" style="1"/>
    <col min="8193" max="8193" width="62.140625" style="1" customWidth="1"/>
    <col min="8194" max="8194" width="12" style="1" bestFit="1" customWidth="1"/>
    <col min="8195" max="8195" width="7.7109375" style="1" customWidth="1"/>
    <col min="8196" max="8196" width="12" style="1" bestFit="1" customWidth="1"/>
    <col min="8197" max="8197" width="23.42578125" style="1" customWidth="1"/>
    <col min="8198" max="8200" width="11.42578125" style="1"/>
    <col min="8201" max="8201" width="26.42578125" style="1" customWidth="1"/>
    <col min="8202" max="8204" width="11.42578125" style="1"/>
    <col min="8205" max="8205" width="36.42578125" style="1" customWidth="1"/>
    <col min="8206" max="8208" width="11.42578125" style="1"/>
    <col min="8209" max="8209" width="27.42578125" style="1" customWidth="1"/>
    <col min="8210" max="8211" width="11.42578125" style="1"/>
    <col min="8212" max="8212" width="13.7109375" style="1" customWidth="1"/>
    <col min="8213" max="8448" width="11.42578125" style="1"/>
    <col min="8449" max="8449" width="62.140625" style="1" customWidth="1"/>
    <col min="8450" max="8450" width="12" style="1" bestFit="1" customWidth="1"/>
    <col min="8451" max="8451" width="7.7109375" style="1" customWidth="1"/>
    <col min="8452" max="8452" width="12" style="1" bestFit="1" customWidth="1"/>
    <col min="8453" max="8453" width="23.42578125" style="1" customWidth="1"/>
    <col min="8454" max="8456" width="11.42578125" style="1"/>
    <col min="8457" max="8457" width="26.42578125" style="1" customWidth="1"/>
    <col min="8458" max="8460" width="11.42578125" style="1"/>
    <col min="8461" max="8461" width="36.42578125" style="1" customWidth="1"/>
    <col min="8462" max="8464" width="11.42578125" style="1"/>
    <col min="8465" max="8465" width="27.42578125" style="1" customWidth="1"/>
    <col min="8466" max="8467" width="11.42578125" style="1"/>
    <col min="8468" max="8468" width="13.7109375" style="1" customWidth="1"/>
    <col min="8469" max="8704" width="11.42578125" style="1"/>
    <col min="8705" max="8705" width="62.140625" style="1" customWidth="1"/>
    <col min="8706" max="8706" width="12" style="1" bestFit="1" customWidth="1"/>
    <col min="8707" max="8707" width="7.7109375" style="1" customWidth="1"/>
    <col min="8708" max="8708" width="12" style="1" bestFit="1" customWidth="1"/>
    <col min="8709" max="8709" width="23.42578125" style="1" customWidth="1"/>
    <col min="8710" max="8712" width="11.42578125" style="1"/>
    <col min="8713" max="8713" width="26.42578125" style="1" customWidth="1"/>
    <col min="8714" max="8716" width="11.42578125" style="1"/>
    <col min="8717" max="8717" width="36.42578125" style="1" customWidth="1"/>
    <col min="8718" max="8720" width="11.42578125" style="1"/>
    <col min="8721" max="8721" width="27.42578125" style="1" customWidth="1"/>
    <col min="8722" max="8723" width="11.42578125" style="1"/>
    <col min="8724" max="8724" width="13.7109375" style="1" customWidth="1"/>
    <col min="8725" max="8960" width="11.42578125" style="1"/>
    <col min="8961" max="8961" width="62.140625" style="1" customWidth="1"/>
    <col min="8962" max="8962" width="12" style="1" bestFit="1" customWidth="1"/>
    <col min="8963" max="8963" width="7.7109375" style="1" customWidth="1"/>
    <col min="8964" max="8964" width="12" style="1" bestFit="1" customWidth="1"/>
    <col min="8965" max="8965" width="23.42578125" style="1" customWidth="1"/>
    <col min="8966" max="8968" width="11.42578125" style="1"/>
    <col min="8969" max="8969" width="26.42578125" style="1" customWidth="1"/>
    <col min="8970" max="8972" width="11.42578125" style="1"/>
    <col min="8973" max="8973" width="36.42578125" style="1" customWidth="1"/>
    <col min="8974" max="8976" width="11.42578125" style="1"/>
    <col min="8977" max="8977" width="27.42578125" style="1" customWidth="1"/>
    <col min="8978" max="8979" width="11.42578125" style="1"/>
    <col min="8980" max="8980" width="13.7109375" style="1" customWidth="1"/>
    <col min="8981" max="9216" width="11.42578125" style="1"/>
    <col min="9217" max="9217" width="62.140625" style="1" customWidth="1"/>
    <col min="9218" max="9218" width="12" style="1" bestFit="1" customWidth="1"/>
    <col min="9219" max="9219" width="7.7109375" style="1" customWidth="1"/>
    <col min="9220" max="9220" width="12" style="1" bestFit="1" customWidth="1"/>
    <col min="9221" max="9221" width="23.42578125" style="1" customWidth="1"/>
    <col min="9222" max="9224" width="11.42578125" style="1"/>
    <col min="9225" max="9225" width="26.42578125" style="1" customWidth="1"/>
    <col min="9226" max="9228" width="11.42578125" style="1"/>
    <col min="9229" max="9229" width="36.42578125" style="1" customWidth="1"/>
    <col min="9230" max="9232" width="11.42578125" style="1"/>
    <col min="9233" max="9233" width="27.42578125" style="1" customWidth="1"/>
    <col min="9234" max="9235" width="11.42578125" style="1"/>
    <col min="9236" max="9236" width="13.7109375" style="1" customWidth="1"/>
    <col min="9237" max="9472" width="11.42578125" style="1"/>
    <col min="9473" max="9473" width="62.140625" style="1" customWidth="1"/>
    <col min="9474" max="9474" width="12" style="1" bestFit="1" customWidth="1"/>
    <col min="9475" max="9475" width="7.7109375" style="1" customWidth="1"/>
    <col min="9476" max="9476" width="12" style="1" bestFit="1" customWidth="1"/>
    <col min="9477" max="9477" width="23.42578125" style="1" customWidth="1"/>
    <col min="9478" max="9480" width="11.42578125" style="1"/>
    <col min="9481" max="9481" width="26.42578125" style="1" customWidth="1"/>
    <col min="9482" max="9484" width="11.42578125" style="1"/>
    <col min="9485" max="9485" width="36.42578125" style="1" customWidth="1"/>
    <col min="9486" max="9488" width="11.42578125" style="1"/>
    <col min="9489" max="9489" width="27.42578125" style="1" customWidth="1"/>
    <col min="9490" max="9491" width="11.42578125" style="1"/>
    <col min="9492" max="9492" width="13.7109375" style="1" customWidth="1"/>
    <col min="9493" max="9728" width="11.42578125" style="1"/>
    <col min="9729" max="9729" width="62.140625" style="1" customWidth="1"/>
    <col min="9730" max="9730" width="12" style="1" bestFit="1" customWidth="1"/>
    <col min="9731" max="9731" width="7.7109375" style="1" customWidth="1"/>
    <col min="9732" max="9732" width="12" style="1" bestFit="1" customWidth="1"/>
    <col min="9733" max="9733" width="23.42578125" style="1" customWidth="1"/>
    <col min="9734" max="9736" width="11.42578125" style="1"/>
    <col min="9737" max="9737" width="26.42578125" style="1" customWidth="1"/>
    <col min="9738" max="9740" width="11.42578125" style="1"/>
    <col min="9741" max="9741" width="36.42578125" style="1" customWidth="1"/>
    <col min="9742" max="9744" width="11.42578125" style="1"/>
    <col min="9745" max="9745" width="27.42578125" style="1" customWidth="1"/>
    <col min="9746" max="9747" width="11.42578125" style="1"/>
    <col min="9748" max="9748" width="13.7109375" style="1" customWidth="1"/>
    <col min="9749" max="9984" width="11.42578125" style="1"/>
    <col min="9985" max="9985" width="62.140625" style="1" customWidth="1"/>
    <col min="9986" max="9986" width="12" style="1" bestFit="1" customWidth="1"/>
    <col min="9987" max="9987" width="7.7109375" style="1" customWidth="1"/>
    <col min="9988" max="9988" width="12" style="1" bestFit="1" customWidth="1"/>
    <col min="9989" max="9989" width="23.42578125" style="1" customWidth="1"/>
    <col min="9990" max="9992" width="11.42578125" style="1"/>
    <col min="9993" max="9993" width="26.42578125" style="1" customWidth="1"/>
    <col min="9994" max="9996" width="11.42578125" style="1"/>
    <col min="9997" max="9997" width="36.42578125" style="1" customWidth="1"/>
    <col min="9998" max="10000" width="11.42578125" style="1"/>
    <col min="10001" max="10001" width="27.42578125" style="1" customWidth="1"/>
    <col min="10002" max="10003" width="11.42578125" style="1"/>
    <col min="10004" max="10004" width="13.7109375" style="1" customWidth="1"/>
    <col min="10005" max="10240" width="11.42578125" style="1"/>
    <col min="10241" max="10241" width="62.140625" style="1" customWidth="1"/>
    <col min="10242" max="10242" width="12" style="1" bestFit="1" customWidth="1"/>
    <col min="10243" max="10243" width="7.7109375" style="1" customWidth="1"/>
    <col min="10244" max="10244" width="12" style="1" bestFit="1" customWidth="1"/>
    <col min="10245" max="10245" width="23.42578125" style="1" customWidth="1"/>
    <col min="10246" max="10248" width="11.42578125" style="1"/>
    <col min="10249" max="10249" width="26.42578125" style="1" customWidth="1"/>
    <col min="10250" max="10252" width="11.42578125" style="1"/>
    <col min="10253" max="10253" width="36.42578125" style="1" customWidth="1"/>
    <col min="10254" max="10256" width="11.42578125" style="1"/>
    <col min="10257" max="10257" width="27.42578125" style="1" customWidth="1"/>
    <col min="10258" max="10259" width="11.42578125" style="1"/>
    <col min="10260" max="10260" width="13.7109375" style="1" customWidth="1"/>
    <col min="10261" max="10496" width="11.42578125" style="1"/>
    <col min="10497" max="10497" width="62.140625" style="1" customWidth="1"/>
    <col min="10498" max="10498" width="12" style="1" bestFit="1" customWidth="1"/>
    <col min="10499" max="10499" width="7.7109375" style="1" customWidth="1"/>
    <col min="10500" max="10500" width="12" style="1" bestFit="1" customWidth="1"/>
    <col min="10501" max="10501" width="23.42578125" style="1" customWidth="1"/>
    <col min="10502" max="10504" width="11.42578125" style="1"/>
    <col min="10505" max="10505" width="26.42578125" style="1" customWidth="1"/>
    <col min="10506" max="10508" width="11.42578125" style="1"/>
    <col min="10509" max="10509" width="36.42578125" style="1" customWidth="1"/>
    <col min="10510" max="10512" width="11.42578125" style="1"/>
    <col min="10513" max="10513" width="27.42578125" style="1" customWidth="1"/>
    <col min="10514" max="10515" width="11.42578125" style="1"/>
    <col min="10516" max="10516" width="13.7109375" style="1" customWidth="1"/>
    <col min="10517" max="10752" width="11.42578125" style="1"/>
    <col min="10753" max="10753" width="62.140625" style="1" customWidth="1"/>
    <col min="10754" max="10754" width="12" style="1" bestFit="1" customWidth="1"/>
    <col min="10755" max="10755" width="7.7109375" style="1" customWidth="1"/>
    <col min="10756" max="10756" width="12" style="1" bestFit="1" customWidth="1"/>
    <col min="10757" max="10757" width="23.42578125" style="1" customWidth="1"/>
    <col min="10758" max="10760" width="11.42578125" style="1"/>
    <col min="10761" max="10761" width="26.42578125" style="1" customWidth="1"/>
    <col min="10762" max="10764" width="11.42578125" style="1"/>
    <col min="10765" max="10765" width="36.42578125" style="1" customWidth="1"/>
    <col min="10766" max="10768" width="11.42578125" style="1"/>
    <col min="10769" max="10769" width="27.42578125" style="1" customWidth="1"/>
    <col min="10770" max="10771" width="11.42578125" style="1"/>
    <col min="10772" max="10772" width="13.7109375" style="1" customWidth="1"/>
    <col min="10773" max="11008" width="11.42578125" style="1"/>
    <col min="11009" max="11009" width="62.140625" style="1" customWidth="1"/>
    <col min="11010" max="11010" width="12" style="1" bestFit="1" customWidth="1"/>
    <col min="11011" max="11011" width="7.7109375" style="1" customWidth="1"/>
    <col min="11012" max="11012" width="12" style="1" bestFit="1" customWidth="1"/>
    <col min="11013" max="11013" width="23.42578125" style="1" customWidth="1"/>
    <col min="11014" max="11016" width="11.42578125" style="1"/>
    <col min="11017" max="11017" width="26.42578125" style="1" customWidth="1"/>
    <col min="11018" max="11020" width="11.42578125" style="1"/>
    <col min="11021" max="11021" width="36.42578125" style="1" customWidth="1"/>
    <col min="11022" max="11024" width="11.42578125" style="1"/>
    <col min="11025" max="11025" width="27.42578125" style="1" customWidth="1"/>
    <col min="11026" max="11027" width="11.42578125" style="1"/>
    <col min="11028" max="11028" width="13.7109375" style="1" customWidth="1"/>
    <col min="11029" max="11264" width="11.42578125" style="1"/>
    <col min="11265" max="11265" width="62.140625" style="1" customWidth="1"/>
    <col min="11266" max="11266" width="12" style="1" bestFit="1" customWidth="1"/>
    <col min="11267" max="11267" width="7.7109375" style="1" customWidth="1"/>
    <col min="11268" max="11268" width="12" style="1" bestFit="1" customWidth="1"/>
    <col min="11269" max="11269" width="23.42578125" style="1" customWidth="1"/>
    <col min="11270" max="11272" width="11.42578125" style="1"/>
    <col min="11273" max="11273" width="26.42578125" style="1" customWidth="1"/>
    <col min="11274" max="11276" width="11.42578125" style="1"/>
    <col min="11277" max="11277" width="36.42578125" style="1" customWidth="1"/>
    <col min="11278" max="11280" width="11.42578125" style="1"/>
    <col min="11281" max="11281" width="27.42578125" style="1" customWidth="1"/>
    <col min="11282" max="11283" width="11.42578125" style="1"/>
    <col min="11284" max="11284" width="13.7109375" style="1" customWidth="1"/>
    <col min="11285" max="11520" width="11.42578125" style="1"/>
    <col min="11521" max="11521" width="62.140625" style="1" customWidth="1"/>
    <col min="11522" max="11522" width="12" style="1" bestFit="1" customWidth="1"/>
    <col min="11523" max="11523" width="7.7109375" style="1" customWidth="1"/>
    <col min="11524" max="11524" width="12" style="1" bestFit="1" customWidth="1"/>
    <col min="11525" max="11525" width="23.42578125" style="1" customWidth="1"/>
    <col min="11526" max="11528" width="11.42578125" style="1"/>
    <col min="11529" max="11529" width="26.42578125" style="1" customWidth="1"/>
    <col min="11530" max="11532" width="11.42578125" style="1"/>
    <col min="11533" max="11533" width="36.42578125" style="1" customWidth="1"/>
    <col min="11534" max="11536" width="11.42578125" style="1"/>
    <col min="11537" max="11537" width="27.42578125" style="1" customWidth="1"/>
    <col min="11538" max="11539" width="11.42578125" style="1"/>
    <col min="11540" max="11540" width="13.7109375" style="1" customWidth="1"/>
    <col min="11541" max="11776" width="11.42578125" style="1"/>
    <col min="11777" max="11777" width="62.140625" style="1" customWidth="1"/>
    <col min="11778" max="11778" width="12" style="1" bestFit="1" customWidth="1"/>
    <col min="11779" max="11779" width="7.7109375" style="1" customWidth="1"/>
    <col min="11780" max="11780" width="12" style="1" bestFit="1" customWidth="1"/>
    <col min="11781" max="11781" width="23.42578125" style="1" customWidth="1"/>
    <col min="11782" max="11784" width="11.42578125" style="1"/>
    <col min="11785" max="11785" width="26.42578125" style="1" customWidth="1"/>
    <col min="11786" max="11788" width="11.42578125" style="1"/>
    <col min="11789" max="11789" width="36.42578125" style="1" customWidth="1"/>
    <col min="11790" max="11792" width="11.42578125" style="1"/>
    <col min="11793" max="11793" width="27.42578125" style="1" customWidth="1"/>
    <col min="11794" max="11795" width="11.42578125" style="1"/>
    <col min="11796" max="11796" width="13.7109375" style="1" customWidth="1"/>
    <col min="11797" max="12032" width="11.42578125" style="1"/>
    <col min="12033" max="12033" width="62.140625" style="1" customWidth="1"/>
    <col min="12034" max="12034" width="12" style="1" bestFit="1" customWidth="1"/>
    <col min="12035" max="12035" width="7.7109375" style="1" customWidth="1"/>
    <col min="12036" max="12036" width="12" style="1" bestFit="1" customWidth="1"/>
    <col min="12037" max="12037" width="23.42578125" style="1" customWidth="1"/>
    <col min="12038" max="12040" width="11.42578125" style="1"/>
    <col min="12041" max="12041" width="26.42578125" style="1" customWidth="1"/>
    <col min="12042" max="12044" width="11.42578125" style="1"/>
    <col min="12045" max="12045" width="36.42578125" style="1" customWidth="1"/>
    <col min="12046" max="12048" width="11.42578125" style="1"/>
    <col min="12049" max="12049" width="27.42578125" style="1" customWidth="1"/>
    <col min="12050" max="12051" width="11.42578125" style="1"/>
    <col min="12052" max="12052" width="13.7109375" style="1" customWidth="1"/>
    <col min="12053" max="12288" width="11.42578125" style="1"/>
    <col min="12289" max="12289" width="62.140625" style="1" customWidth="1"/>
    <col min="12290" max="12290" width="12" style="1" bestFit="1" customWidth="1"/>
    <col min="12291" max="12291" width="7.7109375" style="1" customWidth="1"/>
    <col min="12292" max="12292" width="12" style="1" bestFit="1" customWidth="1"/>
    <col min="12293" max="12293" width="23.42578125" style="1" customWidth="1"/>
    <col min="12294" max="12296" width="11.42578125" style="1"/>
    <col min="12297" max="12297" width="26.42578125" style="1" customWidth="1"/>
    <col min="12298" max="12300" width="11.42578125" style="1"/>
    <col min="12301" max="12301" width="36.42578125" style="1" customWidth="1"/>
    <col min="12302" max="12304" width="11.42578125" style="1"/>
    <col min="12305" max="12305" width="27.42578125" style="1" customWidth="1"/>
    <col min="12306" max="12307" width="11.42578125" style="1"/>
    <col min="12308" max="12308" width="13.7109375" style="1" customWidth="1"/>
    <col min="12309" max="12544" width="11.42578125" style="1"/>
    <col min="12545" max="12545" width="62.140625" style="1" customWidth="1"/>
    <col min="12546" max="12546" width="12" style="1" bestFit="1" customWidth="1"/>
    <col min="12547" max="12547" width="7.7109375" style="1" customWidth="1"/>
    <col min="12548" max="12548" width="12" style="1" bestFit="1" customWidth="1"/>
    <col min="12549" max="12549" width="23.42578125" style="1" customWidth="1"/>
    <col min="12550" max="12552" width="11.42578125" style="1"/>
    <col min="12553" max="12553" width="26.42578125" style="1" customWidth="1"/>
    <col min="12554" max="12556" width="11.42578125" style="1"/>
    <col min="12557" max="12557" width="36.42578125" style="1" customWidth="1"/>
    <col min="12558" max="12560" width="11.42578125" style="1"/>
    <col min="12561" max="12561" width="27.42578125" style="1" customWidth="1"/>
    <col min="12562" max="12563" width="11.42578125" style="1"/>
    <col min="12564" max="12564" width="13.7109375" style="1" customWidth="1"/>
    <col min="12565" max="12800" width="11.42578125" style="1"/>
    <col min="12801" max="12801" width="62.140625" style="1" customWidth="1"/>
    <col min="12802" max="12802" width="12" style="1" bestFit="1" customWidth="1"/>
    <col min="12803" max="12803" width="7.7109375" style="1" customWidth="1"/>
    <col min="12804" max="12804" width="12" style="1" bestFit="1" customWidth="1"/>
    <col min="12805" max="12805" width="23.42578125" style="1" customWidth="1"/>
    <col min="12806" max="12808" width="11.42578125" style="1"/>
    <col min="12809" max="12809" width="26.42578125" style="1" customWidth="1"/>
    <col min="12810" max="12812" width="11.42578125" style="1"/>
    <col min="12813" max="12813" width="36.42578125" style="1" customWidth="1"/>
    <col min="12814" max="12816" width="11.42578125" style="1"/>
    <col min="12817" max="12817" width="27.42578125" style="1" customWidth="1"/>
    <col min="12818" max="12819" width="11.42578125" style="1"/>
    <col min="12820" max="12820" width="13.7109375" style="1" customWidth="1"/>
    <col min="12821" max="13056" width="11.42578125" style="1"/>
    <col min="13057" max="13057" width="62.140625" style="1" customWidth="1"/>
    <col min="13058" max="13058" width="12" style="1" bestFit="1" customWidth="1"/>
    <col min="13059" max="13059" width="7.7109375" style="1" customWidth="1"/>
    <col min="13060" max="13060" width="12" style="1" bestFit="1" customWidth="1"/>
    <col min="13061" max="13061" width="23.42578125" style="1" customWidth="1"/>
    <col min="13062" max="13064" width="11.42578125" style="1"/>
    <col min="13065" max="13065" width="26.42578125" style="1" customWidth="1"/>
    <col min="13066" max="13068" width="11.42578125" style="1"/>
    <col min="13069" max="13069" width="36.42578125" style="1" customWidth="1"/>
    <col min="13070" max="13072" width="11.42578125" style="1"/>
    <col min="13073" max="13073" width="27.42578125" style="1" customWidth="1"/>
    <col min="13074" max="13075" width="11.42578125" style="1"/>
    <col min="13076" max="13076" width="13.7109375" style="1" customWidth="1"/>
    <col min="13077" max="13312" width="11.42578125" style="1"/>
    <col min="13313" max="13313" width="62.140625" style="1" customWidth="1"/>
    <col min="13314" max="13314" width="12" style="1" bestFit="1" customWidth="1"/>
    <col min="13315" max="13315" width="7.7109375" style="1" customWidth="1"/>
    <col min="13316" max="13316" width="12" style="1" bestFit="1" customWidth="1"/>
    <col min="13317" max="13317" width="23.42578125" style="1" customWidth="1"/>
    <col min="13318" max="13320" width="11.42578125" style="1"/>
    <col min="13321" max="13321" width="26.42578125" style="1" customWidth="1"/>
    <col min="13322" max="13324" width="11.42578125" style="1"/>
    <col min="13325" max="13325" width="36.42578125" style="1" customWidth="1"/>
    <col min="13326" max="13328" width="11.42578125" style="1"/>
    <col min="13329" max="13329" width="27.42578125" style="1" customWidth="1"/>
    <col min="13330" max="13331" width="11.42578125" style="1"/>
    <col min="13332" max="13332" width="13.7109375" style="1" customWidth="1"/>
    <col min="13333" max="13568" width="11.42578125" style="1"/>
    <col min="13569" max="13569" width="62.140625" style="1" customWidth="1"/>
    <col min="13570" max="13570" width="12" style="1" bestFit="1" customWidth="1"/>
    <col min="13571" max="13571" width="7.7109375" style="1" customWidth="1"/>
    <col min="13572" max="13572" width="12" style="1" bestFit="1" customWidth="1"/>
    <col min="13573" max="13573" width="23.42578125" style="1" customWidth="1"/>
    <col min="13574" max="13576" width="11.42578125" style="1"/>
    <col min="13577" max="13577" width="26.42578125" style="1" customWidth="1"/>
    <col min="13578" max="13580" width="11.42578125" style="1"/>
    <col min="13581" max="13581" width="36.42578125" style="1" customWidth="1"/>
    <col min="13582" max="13584" width="11.42578125" style="1"/>
    <col min="13585" max="13585" width="27.42578125" style="1" customWidth="1"/>
    <col min="13586" max="13587" width="11.42578125" style="1"/>
    <col min="13588" max="13588" width="13.7109375" style="1" customWidth="1"/>
    <col min="13589" max="13824" width="11.42578125" style="1"/>
    <col min="13825" max="13825" width="62.140625" style="1" customWidth="1"/>
    <col min="13826" max="13826" width="12" style="1" bestFit="1" customWidth="1"/>
    <col min="13827" max="13827" width="7.7109375" style="1" customWidth="1"/>
    <col min="13828" max="13828" width="12" style="1" bestFit="1" customWidth="1"/>
    <col min="13829" max="13829" width="23.42578125" style="1" customWidth="1"/>
    <col min="13830" max="13832" width="11.42578125" style="1"/>
    <col min="13833" max="13833" width="26.42578125" style="1" customWidth="1"/>
    <col min="13834" max="13836" width="11.42578125" style="1"/>
    <col min="13837" max="13837" width="36.42578125" style="1" customWidth="1"/>
    <col min="13838" max="13840" width="11.42578125" style="1"/>
    <col min="13841" max="13841" width="27.42578125" style="1" customWidth="1"/>
    <col min="13842" max="13843" width="11.42578125" style="1"/>
    <col min="13844" max="13844" width="13.7109375" style="1" customWidth="1"/>
    <col min="13845" max="14080" width="11.42578125" style="1"/>
    <col min="14081" max="14081" width="62.140625" style="1" customWidth="1"/>
    <col min="14082" max="14082" width="12" style="1" bestFit="1" customWidth="1"/>
    <col min="14083" max="14083" width="7.7109375" style="1" customWidth="1"/>
    <col min="14084" max="14084" width="12" style="1" bestFit="1" customWidth="1"/>
    <col min="14085" max="14085" width="23.42578125" style="1" customWidth="1"/>
    <col min="14086" max="14088" width="11.42578125" style="1"/>
    <col min="14089" max="14089" width="26.42578125" style="1" customWidth="1"/>
    <col min="14090" max="14092" width="11.42578125" style="1"/>
    <col min="14093" max="14093" width="36.42578125" style="1" customWidth="1"/>
    <col min="14094" max="14096" width="11.42578125" style="1"/>
    <col min="14097" max="14097" width="27.42578125" style="1" customWidth="1"/>
    <col min="14098" max="14099" width="11.42578125" style="1"/>
    <col min="14100" max="14100" width="13.7109375" style="1" customWidth="1"/>
    <col min="14101" max="14336" width="11.42578125" style="1"/>
    <col min="14337" max="14337" width="62.140625" style="1" customWidth="1"/>
    <col min="14338" max="14338" width="12" style="1" bestFit="1" customWidth="1"/>
    <col min="14339" max="14339" width="7.7109375" style="1" customWidth="1"/>
    <col min="14340" max="14340" width="12" style="1" bestFit="1" customWidth="1"/>
    <col min="14341" max="14341" width="23.42578125" style="1" customWidth="1"/>
    <col min="14342" max="14344" width="11.42578125" style="1"/>
    <col min="14345" max="14345" width="26.42578125" style="1" customWidth="1"/>
    <col min="14346" max="14348" width="11.42578125" style="1"/>
    <col min="14349" max="14349" width="36.42578125" style="1" customWidth="1"/>
    <col min="14350" max="14352" width="11.42578125" style="1"/>
    <col min="14353" max="14353" width="27.42578125" style="1" customWidth="1"/>
    <col min="14354" max="14355" width="11.42578125" style="1"/>
    <col min="14356" max="14356" width="13.7109375" style="1" customWidth="1"/>
    <col min="14357" max="14592" width="11.42578125" style="1"/>
    <col min="14593" max="14593" width="62.140625" style="1" customWidth="1"/>
    <col min="14594" max="14594" width="12" style="1" bestFit="1" customWidth="1"/>
    <col min="14595" max="14595" width="7.7109375" style="1" customWidth="1"/>
    <col min="14596" max="14596" width="12" style="1" bestFit="1" customWidth="1"/>
    <col min="14597" max="14597" width="23.42578125" style="1" customWidth="1"/>
    <col min="14598" max="14600" width="11.42578125" style="1"/>
    <col min="14601" max="14601" width="26.42578125" style="1" customWidth="1"/>
    <col min="14602" max="14604" width="11.42578125" style="1"/>
    <col min="14605" max="14605" width="36.42578125" style="1" customWidth="1"/>
    <col min="14606" max="14608" width="11.42578125" style="1"/>
    <col min="14609" max="14609" width="27.42578125" style="1" customWidth="1"/>
    <col min="14610" max="14611" width="11.42578125" style="1"/>
    <col min="14612" max="14612" width="13.7109375" style="1" customWidth="1"/>
    <col min="14613" max="14848" width="11.42578125" style="1"/>
    <col min="14849" max="14849" width="62.140625" style="1" customWidth="1"/>
    <col min="14850" max="14850" width="12" style="1" bestFit="1" customWidth="1"/>
    <col min="14851" max="14851" width="7.7109375" style="1" customWidth="1"/>
    <col min="14852" max="14852" width="12" style="1" bestFit="1" customWidth="1"/>
    <col min="14853" max="14853" width="23.42578125" style="1" customWidth="1"/>
    <col min="14854" max="14856" width="11.42578125" style="1"/>
    <col min="14857" max="14857" width="26.42578125" style="1" customWidth="1"/>
    <col min="14858" max="14860" width="11.42578125" style="1"/>
    <col min="14861" max="14861" width="36.42578125" style="1" customWidth="1"/>
    <col min="14862" max="14864" width="11.42578125" style="1"/>
    <col min="14865" max="14865" width="27.42578125" style="1" customWidth="1"/>
    <col min="14866" max="14867" width="11.42578125" style="1"/>
    <col min="14868" max="14868" width="13.7109375" style="1" customWidth="1"/>
    <col min="14869" max="15104" width="11.42578125" style="1"/>
    <col min="15105" max="15105" width="62.140625" style="1" customWidth="1"/>
    <col min="15106" max="15106" width="12" style="1" bestFit="1" customWidth="1"/>
    <col min="15107" max="15107" width="7.7109375" style="1" customWidth="1"/>
    <col min="15108" max="15108" width="12" style="1" bestFit="1" customWidth="1"/>
    <col min="15109" max="15109" width="23.42578125" style="1" customWidth="1"/>
    <col min="15110" max="15112" width="11.42578125" style="1"/>
    <col min="15113" max="15113" width="26.42578125" style="1" customWidth="1"/>
    <col min="15114" max="15116" width="11.42578125" style="1"/>
    <col min="15117" max="15117" width="36.42578125" style="1" customWidth="1"/>
    <col min="15118" max="15120" width="11.42578125" style="1"/>
    <col min="15121" max="15121" width="27.42578125" style="1" customWidth="1"/>
    <col min="15122" max="15123" width="11.42578125" style="1"/>
    <col min="15124" max="15124" width="13.7109375" style="1" customWidth="1"/>
    <col min="15125" max="15360" width="11.42578125" style="1"/>
    <col min="15361" max="15361" width="62.140625" style="1" customWidth="1"/>
    <col min="15362" max="15362" width="12" style="1" bestFit="1" customWidth="1"/>
    <col min="15363" max="15363" width="7.7109375" style="1" customWidth="1"/>
    <col min="15364" max="15364" width="12" style="1" bestFit="1" customWidth="1"/>
    <col min="15365" max="15365" width="23.42578125" style="1" customWidth="1"/>
    <col min="15366" max="15368" width="11.42578125" style="1"/>
    <col min="15369" max="15369" width="26.42578125" style="1" customWidth="1"/>
    <col min="15370" max="15372" width="11.42578125" style="1"/>
    <col min="15373" max="15373" width="36.42578125" style="1" customWidth="1"/>
    <col min="15374" max="15376" width="11.42578125" style="1"/>
    <col min="15377" max="15377" width="27.42578125" style="1" customWidth="1"/>
    <col min="15378" max="15379" width="11.42578125" style="1"/>
    <col min="15380" max="15380" width="13.7109375" style="1" customWidth="1"/>
    <col min="15381" max="15616" width="11.42578125" style="1"/>
    <col min="15617" max="15617" width="62.140625" style="1" customWidth="1"/>
    <col min="15618" max="15618" width="12" style="1" bestFit="1" customWidth="1"/>
    <col min="15619" max="15619" width="7.7109375" style="1" customWidth="1"/>
    <col min="15620" max="15620" width="12" style="1" bestFit="1" customWidth="1"/>
    <col min="15621" max="15621" width="23.42578125" style="1" customWidth="1"/>
    <col min="15622" max="15624" width="11.42578125" style="1"/>
    <col min="15625" max="15625" width="26.42578125" style="1" customWidth="1"/>
    <col min="15626" max="15628" width="11.42578125" style="1"/>
    <col min="15629" max="15629" width="36.42578125" style="1" customWidth="1"/>
    <col min="15630" max="15632" width="11.42578125" style="1"/>
    <col min="15633" max="15633" width="27.42578125" style="1" customWidth="1"/>
    <col min="15634" max="15635" width="11.42578125" style="1"/>
    <col min="15636" max="15636" width="13.7109375" style="1" customWidth="1"/>
    <col min="15637" max="15872" width="11.42578125" style="1"/>
    <col min="15873" max="15873" width="62.140625" style="1" customWidth="1"/>
    <col min="15874" max="15874" width="12" style="1" bestFit="1" customWidth="1"/>
    <col min="15875" max="15875" width="7.7109375" style="1" customWidth="1"/>
    <col min="15876" max="15876" width="12" style="1" bestFit="1" customWidth="1"/>
    <col min="15877" max="15877" width="23.42578125" style="1" customWidth="1"/>
    <col min="15878" max="15880" width="11.42578125" style="1"/>
    <col min="15881" max="15881" width="26.42578125" style="1" customWidth="1"/>
    <col min="15882" max="15884" width="11.42578125" style="1"/>
    <col min="15885" max="15885" width="36.42578125" style="1" customWidth="1"/>
    <col min="15886" max="15888" width="11.42578125" style="1"/>
    <col min="15889" max="15889" width="27.42578125" style="1" customWidth="1"/>
    <col min="15890" max="15891" width="11.42578125" style="1"/>
    <col min="15892" max="15892" width="13.7109375" style="1" customWidth="1"/>
    <col min="15893" max="16128" width="11.42578125" style="1"/>
    <col min="16129" max="16129" width="62.140625" style="1" customWidth="1"/>
    <col min="16130" max="16130" width="12" style="1" bestFit="1" customWidth="1"/>
    <col min="16131" max="16131" width="7.7109375" style="1" customWidth="1"/>
    <col min="16132" max="16132" width="12" style="1" bestFit="1" customWidth="1"/>
    <col min="16133" max="16133" width="23.42578125" style="1" customWidth="1"/>
    <col min="16134" max="16136" width="11.42578125" style="1"/>
    <col min="16137" max="16137" width="26.42578125" style="1" customWidth="1"/>
    <col min="16138" max="16140" width="11.42578125" style="1"/>
    <col min="16141" max="16141" width="36.42578125" style="1" customWidth="1"/>
    <col min="16142" max="16144" width="11.42578125" style="1"/>
    <col min="16145" max="16145" width="27.42578125" style="1" customWidth="1"/>
    <col min="16146" max="16147" width="11.42578125" style="1"/>
    <col min="16148" max="16148" width="13.7109375" style="1" customWidth="1"/>
    <col min="16149" max="16384" width="11.42578125" style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>
      <c r="A4" s="987" t="s">
        <v>37</v>
      </c>
      <c r="B4" s="987"/>
      <c r="C4" s="987"/>
      <c r="E4" s="987" t="s">
        <v>37</v>
      </c>
      <c r="F4" s="987"/>
      <c r="G4" s="987"/>
      <c r="I4" s="987" t="s">
        <v>37</v>
      </c>
      <c r="J4" s="987"/>
      <c r="K4" s="987"/>
      <c r="M4" s="987" t="s">
        <v>37</v>
      </c>
      <c r="N4" s="987"/>
      <c r="O4" s="987"/>
      <c r="Q4" s="987" t="s">
        <v>37</v>
      </c>
      <c r="R4" s="987"/>
      <c r="S4" s="987"/>
    </row>
    <row r="5" spans="1:20" hidden="1" x14ac:dyDescent="0.2">
      <c r="A5" s="988" t="s">
        <v>38</v>
      </c>
      <c r="B5" s="988"/>
      <c r="C5" s="988"/>
      <c r="E5" s="988" t="s">
        <v>38</v>
      </c>
      <c r="F5" s="988"/>
      <c r="G5" s="988"/>
      <c r="I5" s="988" t="s">
        <v>38</v>
      </c>
      <c r="J5" s="988"/>
      <c r="K5" s="988"/>
      <c r="M5" s="988" t="s">
        <v>38</v>
      </c>
      <c r="N5" s="988"/>
      <c r="O5" s="988"/>
      <c r="Q5" s="988" t="s">
        <v>38</v>
      </c>
      <c r="R5" s="988"/>
      <c r="S5" s="988"/>
    </row>
    <row r="6" spans="1:20" ht="13.5" hidden="1" thickBot="1" x14ac:dyDescent="0.25">
      <c r="A6" s="73"/>
      <c r="B6" s="73"/>
      <c r="C6" s="73"/>
      <c r="E6" s="73"/>
      <c r="F6" s="73"/>
      <c r="G6" s="73"/>
      <c r="I6" s="73"/>
      <c r="J6" s="73"/>
      <c r="K6" s="73"/>
      <c r="M6" s="73"/>
      <c r="N6" s="73"/>
      <c r="O6" s="73"/>
      <c r="Q6" s="73"/>
      <c r="R6" s="73"/>
      <c r="S6" s="73"/>
    </row>
    <row r="7" spans="1:20" ht="13.5" hidden="1" thickBot="1" x14ac:dyDescent="0.25">
      <c r="A7" s="1055" t="s">
        <v>3</v>
      </c>
      <c r="B7" s="74" t="s">
        <v>12</v>
      </c>
      <c r="C7" s="1055" t="s">
        <v>13</v>
      </c>
      <c r="E7" s="1055" t="s">
        <v>3</v>
      </c>
      <c r="F7" s="74" t="s">
        <v>12</v>
      </c>
      <c r="G7" s="1055" t="s">
        <v>13</v>
      </c>
      <c r="I7" s="1055" t="s">
        <v>3</v>
      </c>
      <c r="J7" s="74" t="s">
        <v>12</v>
      </c>
      <c r="K7" s="1055" t="s">
        <v>13</v>
      </c>
      <c r="M7" s="1055" t="s">
        <v>3</v>
      </c>
      <c r="N7" s="74" t="s">
        <v>12</v>
      </c>
      <c r="O7" s="1055" t="s">
        <v>13</v>
      </c>
      <c r="Q7" s="1055" t="s">
        <v>3</v>
      </c>
      <c r="R7" s="74" t="s">
        <v>12</v>
      </c>
      <c r="S7" s="1055" t="s">
        <v>13</v>
      </c>
    </row>
    <row r="8" spans="1:20" ht="13.5" hidden="1" thickBot="1" x14ac:dyDescent="0.25">
      <c r="A8" s="1056"/>
      <c r="B8" s="74" t="s">
        <v>39</v>
      </c>
      <c r="C8" s="1056"/>
      <c r="E8" s="1056"/>
      <c r="F8" s="75">
        <v>38200</v>
      </c>
      <c r="G8" s="1056"/>
      <c r="I8" s="1056"/>
      <c r="J8" s="75">
        <v>38231</v>
      </c>
      <c r="K8" s="1056"/>
      <c r="M8" s="1056"/>
      <c r="N8" s="75">
        <v>38261</v>
      </c>
      <c r="O8" s="1056"/>
      <c r="Q8" s="1057"/>
      <c r="R8" s="74" t="s">
        <v>40</v>
      </c>
      <c r="S8" s="1057"/>
    </row>
    <row r="9" spans="1:20" hidden="1" x14ac:dyDescent="0.2">
      <c r="A9" s="76" t="s">
        <v>15</v>
      </c>
      <c r="B9" s="77">
        <v>15246923</v>
      </c>
      <c r="C9" s="78">
        <v>100</v>
      </c>
      <c r="E9" s="76" t="s">
        <v>15</v>
      </c>
      <c r="F9" s="77">
        <v>1612177</v>
      </c>
      <c r="G9" s="78">
        <v>100</v>
      </c>
      <c r="I9" s="76" t="s">
        <v>15</v>
      </c>
      <c r="J9" s="77">
        <v>1695156</v>
      </c>
      <c r="K9" s="78">
        <v>100</v>
      </c>
      <c r="M9" s="76" t="s">
        <v>15</v>
      </c>
      <c r="N9" s="77">
        <v>1671718</v>
      </c>
      <c r="O9" s="78">
        <v>100</v>
      </c>
      <c r="Q9" s="76" t="s">
        <v>15</v>
      </c>
      <c r="R9" s="77">
        <v>4606869</v>
      </c>
      <c r="S9" s="78">
        <v>100</v>
      </c>
    </row>
    <row r="10" spans="1:20" hidden="1" x14ac:dyDescent="0.2">
      <c r="A10" s="79"/>
      <c r="B10" s="80"/>
      <c r="C10" s="80"/>
      <c r="E10" s="79"/>
      <c r="F10" s="80"/>
      <c r="G10" s="80"/>
      <c r="I10" s="79"/>
      <c r="J10" s="80"/>
      <c r="K10" s="80"/>
      <c r="M10" s="79"/>
      <c r="N10" s="80"/>
      <c r="O10" s="80"/>
      <c r="Q10" s="79"/>
      <c r="R10" s="80"/>
      <c r="S10" s="80"/>
    </row>
    <row r="11" spans="1:20" hidden="1" x14ac:dyDescent="0.2">
      <c r="A11" s="2" t="s">
        <v>41</v>
      </c>
      <c r="B11" s="81">
        <v>640805</v>
      </c>
      <c r="C11" s="82">
        <v>4.2</v>
      </c>
      <c r="E11" s="2" t="s">
        <v>41</v>
      </c>
      <c r="F11" s="81">
        <v>77637</v>
      </c>
      <c r="G11" s="82">
        <v>4.8</v>
      </c>
      <c r="I11" s="2" t="s">
        <v>41</v>
      </c>
      <c r="J11" s="81">
        <v>62392</v>
      </c>
      <c r="K11" s="82">
        <v>3.7</v>
      </c>
      <c r="M11" s="2" t="s">
        <v>41</v>
      </c>
      <c r="N11" s="81">
        <v>46162</v>
      </c>
      <c r="O11" s="82">
        <v>2.8</v>
      </c>
      <c r="Q11" s="83" t="s">
        <v>41</v>
      </c>
      <c r="R11" s="81">
        <v>128099</v>
      </c>
      <c r="S11" s="82">
        <v>2.8</v>
      </c>
      <c r="T11" s="69">
        <f>B11+F11+J11+N11+R11</f>
        <v>955095</v>
      </c>
    </row>
    <row r="12" spans="1:20" hidden="1" x14ac:dyDescent="0.2">
      <c r="A12" s="83" t="s">
        <v>42</v>
      </c>
      <c r="B12" s="81">
        <v>3829262</v>
      </c>
      <c r="C12" s="82">
        <v>25.1</v>
      </c>
      <c r="E12" s="83" t="s">
        <v>42</v>
      </c>
      <c r="F12" s="81">
        <v>479026</v>
      </c>
      <c r="G12" s="82">
        <v>29.7</v>
      </c>
      <c r="I12" s="83" t="s">
        <v>42</v>
      </c>
      <c r="J12" s="81">
        <v>504014</v>
      </c>
      <c r="K12" s="82">
        <v>29.7</v>
      </c>
      <c r="M12" s="83" t="s">
        <v>42</v>
      </c>
      <c r="N12" s="81">
        <v>477793</v>
      </c>
      <c r="O12" s="82">
        <v>28.6</v>
      </c>
      <c r="Q12" s="83" t="s">
        <v>42</v>
      </c>
      <c r="R12" s="81">
        <v>926486</v>
      </c>
      <c r="S12" s="82">
        <v>20.100000000000001</v>
      </c>
      <c r="T12" s="69">
        <f t="shared" ref="T12:T18" si="0">B12+F12+J12+N12+R12</f>
        <v>6216581</v>
      </c>
    </row>
    <row r="13" spans="1:20" hidden="1" x14ac:dyDescent="0.2">
      <c r="A13" s="83" t="s">
        <v>43</v>
      </c>
      <c r="B13" s="81">
        <v>9994426</v>
      </c>
      <c r="C13" s="82">
        <v>65.599999999999994</v>
      </c>
      <c r="E13" s="83" t="s">
        <v>43</v>
      </c>
      <c r="F13" s="81">
        <v>780903</v>
      </c>
      <c r="G13" s="82">
        <v>48.4</v>
      </c>
      <c r="I13" s="83" t="s">
        <v>43</v>
      </c>
      <c r="J13" s="81">
        <v>941966</v>
      </c>
      <c r="K13" s="82">
        <v>55.6</v>
      </c>
      <c r="M13" s="83" t="s">
        <v>43</v>
      </c>
      <c r="N13" s="81">
        <v>750086</v>
      </c>
      <c r="O13" s="82">
        <v>44.9</v>
      </c>
      <c r="Q13" s="83" t="s">
        <v>43</v>
      </c>
      <c r="R13" s="81">
        <v>2886871</v>
      </c>
      <c r="S13" s="82">
        <v>62.7</v>
      </c>
      <c r="T13" s="69">
        <f t="shared" si="0"/>
        <v>15354252</v>
      </c>
    </row>
    <row r="14" spans="1:20" hidden="1" x14ac:dyDescent="0.2">
      <c r="A14" s="83" t="s">
        <v>44</v>
      </c>
      <c r="B14" s="81">
        <v>292767</v>
      </c>
      <c r="C14" s="82">
        <v>1.9</v>
      </c>
      <c r="E14" s="83" t="s">
        <v>45</v>
      </c>
      <c r="F14" s="81">
        <v>91857</v>
      </c>
      <c r="G14" s="82">
        <v>5.7</v>
      </c>
      <c r="I14" s="83" t="s">
        <v>45</v>
      </c>
      <c r="J14" s="81">
        <v>52559</v>
      </c>
      <c r="K14" s="82">
        <v>3.1</v>
      </c>
      <c r="M14" s="83" t="s">
        <v>45</v>
      </c>
      <c r="N14" s="81">
        <v>62556</v>
      </c>
      <c r="O14" s="82">
        <v>3.7</v>
      </c>
      <c r="Q14" s="83" t="s">
        <v>44</v>
      </c>
      <c r="R14" s="81">
        <v>121629</v>
      </c>
      <c r="S14" s="82">
        <v>2.6</v>
      </c>
      <c r="T14" s="69">
        <f t="shared" si="0"/>
        <v>621368</v>
      </c>
    </row>
    <row r="15" spans="1:20" hidden="1" x14ac:dyDescent="0.2">
      <c r="A15" s="83" t="s">
        <v>46</v>
      </c>
      <c r="B15" s="81">
        <v>241426</v>
      </c>
      <c r="C15" s="82">
        <v>1.6</v>
      </c>
      <c r="E15" s="83" t="s">
        <v>46</v>
      </c>
      <c r="F15" s="81">
        <v>39776</v>
      </c>
      <c r="G15" s="82">
        <v>2.5</v>
      </c>
      <c r="I15" s="83" t="s">
        <v>46</v>
      </c>
      <c r="J15" s="81">
        <v>39724</v>
      </c>
      <c r="K15" s="82">
        <v>2.2999999999999998</v>
      </c>
      <c r="M15" s="83" t="s">
        <v>46</v>
      </c>
      <c r="N15" s="81">
        <v>39721</v>
      </c>
      <c r="O15" s="82">
        <v>2.4</v>
      </c>
      <c r="Q15" s="83" t="s">
        <v>46</v>
      </c>
      <c r="R15" s="81">
        <v>230777</v>
      </c>
      <c r="S15" s="82"/>
      <c r="T15" s="69">
        <f t="shared" si="0"/>
        <v>591424</v>
      </c>
    </row>
    <row r="16" spans="1:20" hidden="1" x14ac:dyDescent="0.2">
      <c r="A16" s="83" t="s">
        <v>47</v>
      </c>
      <c r="B16" s="81">
        <v>78899</v>
      </c>
      <c r="C16" s="82">
        <v>0.5</v>
      </c>
      <c r="E16" s="83" t="s">
        <v>47</v>
      </c>
      <c r="F16" s="81">
        <v>75781</v>
      </c>
      <c r="G16" s="82">
        <v>4.7</v>
      </c>
      <c r="I16" s="83" t="s">
        <v>48</v>
      </c>
      <c r="J16" s="81">
        <v>44517</v>
      </c>
      <c r="K16" s="82">
        <v>2.6</v>
      </c>
      <c r="M16" s="83" t="s">
        <v>48</v>
      </c>
      <c r="N16" s="81">
        <v>124668</v>
      </c>
      <c r="O16" s="82">
        <v>7.4</v>
      </c>
      <c r="Q16" s="83" t="s">
        <v>47</v>
      </c>
      <c r="R16" s="81">
        <v>96335</v>
      </c>
      <c r="S16" s="82">
        <v>2.1</v>
      </c>
      <c r="T16" s="69">
        <f t="shared" si="0"/>
        <v>420200</v>
      </c>
    </row>
    <row r="17" spans="1:20" hidden="1" x14ac:dyDescent="0.2">
      <c r="A17" s="83" t="s">
        <v>49</v>
      </c>
      <c r="B17" s="81">
        <v>169338</v>
      </c>
      <c r="C17" s="82">
        <v>1.1000000000000001</v>
      </c>
      <c r="E17" s="83" t="s">
        <v>49</v>
      </c>
      <c r="F17" s="81">
        <v>67197</v>
      </c>
      <c r="G17" s="82">
        <v>4.2</v>
      </c>
      <c r="I17" s="83" t="s">
        <v>49</v>
      </c>
      <c r="J17" s="81">
        <v>49984</v>
      </c>
      <c r="K17" s="82">
        <v>3</v>
      </c>
      <c r="M17" s="83" t="s">
        <v>50</v>
      </c>
      <c r="N17" s="81">
        <v>57282</v>
      </c>
      <c r="O17" s="82">
        <v>3.4</v>
      </c>
      <c r="Q17" s="83" t="s">
        <v>49</v>
      </c>
      <c r="R17" s="81">
        <v>130122</v>
      </c>
      <c r="S17" s="82">
        <v>2.8</v>
      </c>
      <c r="T17" s="69">
        <f t="shared" si="0"/>
        <v>473923</v>
      </c>
    </row>
    <row r="18" spans="1:20" ht="13.5" hidden="1" thickBot="1" x14ac:dyDescent="0.25">
      <c r="A18" s="84" t="s">
        <v>51</v>
      </c>
      <c r="B18" s="85"/>
      <c r="C18" s="85"/>
      <c r="E18" s="86"/>
      <c r="F18" s="85"/>
      <c r="G18" s="85"/>
      <c r="I18" s="86"/>
      <c r="J18" s="85"/>
      <c r="K18" s="85"/>
      <c r="M18" s="84" t="s">
        <v>51</v>
      </c>
      <c r="N18" s="87">
        <v>113450</v>
      </c>
      <c r="O18" s="88">
        <v>6.8</v>
      </c>
      <c r="Q18" s="83" t="s">
        <v>51</v>
      </c>
      <c r="R18" s="81">
        <v>86550</v>
      </c>
      <c r="S18" s="82">
        <v>1.9</v>
      </c>
      <c r="T18" s="69">
        <f t="shared" si="0"/>
        <v>200000</v>
      </c>
    </row>
    <row r="19" spans="1:20" ht="13.5" hidden="1" thickBot="1" x14ac:dyDescent="0.25">
      <c r="Q19" s="86"/>
      <c r="R19" s="85"/>
      <c r="S19" s="85"/>
    </row>
    <row r="20" spans="1:20" hidden="1" x14ac:dyDescent="0.2">
      <c r="M20" s="2"/>
      <c r="N20" s="89"/>
      <c r="O20" s="90"/>
    </row>
    <row r="21" spans="1:20" hidden="1" x14ac:dyDescent="0.2">
      <c r="A21" s="987" t="s">
        <v>37</v>
      </c>
      <c r="B21" s="987"/>
      <c r="C21" s="987"/>
    </row>
    <row r="22" spans="1:20" hidden="1" x14ac:dyDescent="0.2">
      <c r="A22" s="988" t="s">
        <v>38</v>
      </c>
      <c r="B22" s="988"/>
      <c r="C22" s="988"/>
    </row>
    <row r="23" spans="1:20" ht="13.5" hidden="1" thickBot="1" x14ac:dyDescent="0.25">
      <c r="A23" s="73"/>
      <c r="B23" s="73"/>
      <c r="C23" s="73"/>
    </row>
    <row r="24" spans="1:20" ht="13.5" hidden="1" thickBot="1" x14ac:dyDescent="0.25">
      <c r="A24" s="1055" t="s">
        <v>3</v>
      </c>
      <c r="B24" s="74" t="s">
        <v>12</v>
      </c>
      <c r="C24" s="1055" t="s">
        <v>13</v>
      </c>
    </row>
    <row r="25" spans="1:20" ht="13.5" hidden="1" thickBot="1" x14ac:dyDescent="0.25">
      <c r="A25" s="1056"/>
      <c r="B25" s="74">
        <v>2004</v>
      </c>
      <c r="C25" s="1056"/>
    </row>
    <row r="26" spans="1:20" hidden="1" x14ac:dyDescent="0.2">
      <c r="A26" s="76" t="s">
        <v>15</v>
      </c>
      <c r="B26" s="77">
        <f>SUM(B28:B35)</f>
        <v>24832843</v>
      </c>
      <c r="C26" s="77">
        <f>SUM(C28:C35)</f>
        <v>100</v>
      </c>
    </row>
    <row r="27" spans="1:20" hidden="1" x14ac:dyDescent="0.2">
      <c r="A27" s="79"/>
      <c r="B27" s="80"/>
      <c r="C27" s="80"/>
    </row>
    <row r="28" spans="1:20" hidden="1" x14ac:dyDescent="0.2">
      <c r="A28" s="71" t="s">
        <v>41</v>
      </c>
      <c r="B28" s="81">
        <v>955095</v>
      </c>
      <c r="C28" s="91">
        <f>B28*100/B26</f>
        <v>3.8</v>
      </c>
    </row>
    <row r="29" spans="1:20" hidden="1" x14ac:dyDescent="0.2">
      <c r="A29" s="92" t="s">
        <v>42</v>
      </c>
      <c r="B29" s="81">
        <v>6216581</v>
      </c>
      <c r="C29" s="91">
        <f>B29*100/B26</f>
        <v>25</v>
      </c>
    </row>
    <row r="30" spans="1:20" hidden="1" x14ac:dyDescent="0.2">
      <c r="A30" s="92" t="s">
        <v>43</v>
      </c>
      <c r="B30" s="81">
        <v>15354252</v>
      </c>
      <c r="C30" s="91">
        <f>B30*100/B26</f>
        <v>61.8</v>
      </c>
    </row>
    <row r="31" spans="1:20" hidden="1" x14ac:dyDescent="0.2">
      <c r="A31" s="92" t="s">
        <v>44</v>
      </c>
      <c r="B31" s="81">
        <v>621368</v>
      </c>
      <c r="C31" s="91">
        <f>B31*100/B26</f>
        <v>2.5</v>
      </c>
    </row>
    <row r="32" spans="1:20" hidden="1" x14ac:dyDescent="0.2">
      <c r="A32" s="83" t="s">
        <v>46</v>
      </c>
      <c r="B32" s="81">
        <v>591424</v>
      </c>
      <c r="C32" s="91">
        <f>B32*100/B26</f>
        <v>2.4</v>
      </c>
    </row>
    <row r="33" spans="1:5" hidden="1" x14ac:dyDescent="0.2">
      <c r="A33" s="92" t="s">
        <v>47</v>
      </c>
      <c r="B33" s="81">
        <v>420200</v>
      </c>
      <c r="C33" s="91">
        <f>B33*100/B26</f>
        <v>1.7</v>
      </c>
    </row>
    <row r="34" spans="1:5" hidden="1" x14ac:dyDescent="0.2">
      <c r="A34" s="92" t="s">
        <v>49</v>
      </c>
      <c r="B34" s="81">
        <v>473923</v>
      </c>
      <c r="C34" s="91">
        <f>B34*100/B26</f>
        <v>1.9</v>
      </c>
    </row>
    <row r="35" spans="1:5" ht="13.5" hidden="1" thickBot="1" x14ac:dyDescent="0.25">
      <c r="A35" s="93" t="s">
        <v>51</v>
      </c>
      <c r="B35" s="87">
        <v>200000</v>
      </c>
      <c r="C35" s="94">
        <f>B35*100/B26</f>
        <v>0.8</v>
      </c>
    </row>
    <row r="36" spans="1:5" hidden="1" x14ac:dyDescent="0.2"/>
    <row r="37" spans="1:5" hidden="1" x14ac:dyDescent="0.2"/>
    <row r="39" spans="1:5" x14ac:dyDescent="0.2">
      <c r="A39" s="987" t="s">
        <v>0</v>
      </c>
      <c r="B39" s="987"/>
      <c r="C39" s="987"/>
    </row>
    <row r="40" spans="1:5" x14ac:dyDescent="0.2">
      <c r="A40" s="987" t="s">
        <v>52</v>
      </c>
      <c r="B40" s="987"/>
      <c r="C40" s="987"/>
    </row>
    <row r="41" spans="1:5" x14ac:dyDescent="0.2">
      <c r="A41" s="988" t="s">
        <v>53</v>
      </c>
      <c r="B41" s="988"/>
      <c r="C41" s="988"/>
    </row>
    <row r="42" spans="1:5" x14ac:dyDescent="0.2">
      <c r="A42" s="95"/>
      <c r="B42" s="95"/>
      <c r="C42" s="95"/>
    </row>
    <row r="43" spans="1:5" x14ac:dyDescent="0.2">
      <c r="A43" s="989" t="s">
        <v>3</v>
      </c>
      <c r="B43" s="96" t="s">
        <v>12</v>
      </c>
      <c r="C43" s="1053" t="s">
        <v>13</v>
      </c>
    </row>
    <row r="44" spans="1:5" ht="22.5" x14ac:dyDescent="0.2">
      <c r="A44" s="1052"/>
      <c r="B44" s="97" t="s">
        <v>54</v>
      </c>
      <c r="C44" s="1054"/>
    </row>
    <row r="45" spans="1:5" x14ac:dyDescent="0.2">
      <c r="A45" s="27" t="s">
        <v>15</v>
      </c>
      <c r="B45" s="98">
        <f>SUM(B47:B55)</f>
        <v>80207824958</v>
      </c>
      <c r="C45" s="99">
        <f>SUM(C47:C55)</f>
        <v>100.01</v>
      </c>
      <c r="D45" s="71"/>
      <c r="E45" s="100"/>
    </row>
    <row r="46" spans="1:5" x14ac:dyDescent="0.2">
      <c r="A46" s="101"/>
      <c r="B46" s="102"/>
      <c r="C46" s="103"/>
      <c r="E46" s="69"/>
    </row>
    <row r="47" spans="1:5" x14ac:dyDescent="0.2">
      <c r="A47" s="104" t="s">
        <v>16</v>
      </c>
      <c r="B47" s="105">
        <f>'[9]INGR 1 '!D13</f>
        <v>3480288884</v>
      </c>
      <c r="C47" s="106">
        <f>B47*100/B45</f>
        <v>4.34</v>
      </c>
      <c r="D47" s="100"/>
      <c r="E47" s="70"/>
    </row>
    <row r="48" spans="1:5" x14ac:dyDescent="0.2">
      <c r="A48" s="104" t="s">
        <v>24</v>
      </c>
      <c r="B48" s="105">
        <f>'[9]INGR 1 '!D24</f>
        <v>21564003371</v>
      </c>
      <c r="C48" s="106">
        <f>B48*100/B45</f>
        <v>26.89</v>
      </c>
      <c r="D48" s="100"/>
    </row>
    <row r="49" spans="1:5" x14ac:dyDescent="0.2">
      <c r="A49" s="104" t="s">
        <v>55</v>
      </c>
      <c r="B49" s="105">
        <f>'[9]INGR 1 '!D26</f>
        <v>45822352983</v>
      </c>
      <c r="C49" s="106">
        <f>B49*100/B45</f>
        <v>57.13</v>
      </c>
      <c r="D49" s="100"/>
      <c r="E49" s="107"/>
    </row>
    <row r="50" spans="1:5" x14ac:dyDescent="0.2">
      <c r="A50" s="104" t="s">
        <v>26</v>
      </c>
      <c r="B50" s="105">
        <f>'[9]INGR 1 '!D28</f>
        <v>3720549056</v>
      </c>
      <c r="C50" s="106">
        <f>B50*100/B45</f>
        <v>4.6399999999999997</v>
      </c>
      <c r="D50" s="100"/>
      <c r="E50" s="107"/>
    </row>
    <row r="51" spans="1:5" x14ac:dyDescent="0.2">
      <c r="A51" s="104" t="s">
        <v>56</v>
      </c>
      <c r="B51" s="105">
        <f>'[9]INGR 1 '!D30</f>
        <v>1127151153</v>
      </c>
      <c r="C51" s="106">
        <f>B51*100/B45</f>
        <v>1.41</v>
      </c>
      <c r="D51" s="100"/>
      <c r="E51" s="107"/>
    </row>
    <row r="52" spans="1:5" x14ac:dyDescent="0.2">
      <c r="A52" s="104" t="s">
        <v>30</v>
      </c>
      <c r="B52" s="105">
        <f>'[9]INGR 1 '!D32</f>
        <v>40769647</v>
      </c>
      <c r="C52" s="106">
        <f>B52*100/B45</f>
        <v>0.05</v>
      </c>
      <c r="D52" s="100"/>
      <c r="E52" s="107"/>
    </row>
    <row r="53" spans="1:5" ht="12.75" customHeight="1" x14ac:dyDescent="0.2">
      <c r="A53" s="104" t="s">
        <v>31</v>
      </c>
      <c r="B53" s="105">
        <f>'[9]INGR 1 '!D34</f>
        <v>2624929340</v>
      </c>
      <c r="C53" s="106">
        <f>B53*100/B45</f>
        <v>3.27</v>
      </c>
      <c r="D53" s="100"/>
    </row>
    <row r="54" spans="1:5" x14ac:dyDescent="0.2">
      <c r="A54" s="46" t="s">
        <v>32</v>
      </c>
      <c r="B54" s="105">
        <f>'[9]INGR 1 '!D37</f>
        <v>66908892</v>
      </c>
      <c r="C54" s="106">
        <f>B54*100/B45</f>
        <v>0.08</v>
      </c>
      <c r="D54" s="100"/>
    </row>
    <row r="55" spans="1:5" x14ac:dyDescent="0.2">
      <c r="A55" s="46" t="s">
        <v>34</v>
      </c>
      <c r="B55" s="105">
        <f>'[9]INGR 1 '!D39</f>
        <v>1760871632</v>
      </c>
      <c r="C55" s="106">
        <f>B55*100/B45</f>
        <v>2.2000000000000002</v>
      </c>
      <c r="D55" s="108"/>
      <c r="E55" s="107"/>
    </row>
    <row r="56" spans="1:5" ht="8.25" customHeight="1" x14ac:dyDescent="0.2">
      <c r="A56" s="109"/>
      <c r="B56" s="110"/>
      <c r="C56" s="111"/>
      <c r="D56" s="112"/>
    </row>
    <row r="58" spans="1:5" x14ac:dyDescent="0.2">
      <c r="B58" s="113"/>
    </row>
    <row r="59" spans="1:5" x14ac:dyDescent="0.2">
      <c r="A59" s="114"/>
    </row>
    <row r="61" spans="1:5" x14ac:dyDescent="0.2">
      <c r="A61" s="1" t="s">
        <v>29</v>
      </c>
    </row>
    <row r="64" spans="1:5" x14ac:dyDescent="0.2">
      <c r="B64" s="69"/>
    </row>
  </sheetData>
  <mergeCells count="29">
    <mergeCell ref="A5:C5"/>
    <mergeCell ref="E5:G5"/>
    <mergeCell ref="I5:K5"/>
    <mergeCell ref="M5:O5"/>
    <mergeCell ref="Q5:S5"/>
    <mergeCell ref="A4:C4"/>
    <mergeCell ref="E4:G4"/>
    <mergeCell ref="I4:K4"/>
    <mergeCell ref="M4:O4"/>
    <mergeCell ref="Q4:S4"/>
    <mergeCell ref="S7:S8"/>
    <mergeCell ref="A21:C21"/>
    <mergeCell ref="A22:C22"/>
    <mergeCell ref="A7:A8"/>
    <mergeCell ref="C7:C8"/>
    <mergeCell ref="E7:E8"/>
    <mergeCell ref="G7:G8"/>
    <mergeCell ref="I7:I8"/>
    <mergeCell ref="K7:K8"/>
    <mergeCell ref="A43:A44"/>
    <mergeCell ref="C43:C44"/>
    <mergeCell ref="M7:M8"/>
    <mergeCell ref="O7:O8"/>
    <mergeCell ref="Q7:Q8"/>
    <mergeCell ref="A24:A25"/>
    <mergeCell ref="C24:C25"/>
    <mergeCell ref="A39:C39"/>
    <mergeCell ref="A40:C40"/>
    <mergeCell ref="A41:C41"/>
  </mergeCells>
  <pageMargins left="0.75" right="0.75" top="1" bottom="1" header="0" footer="0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abSelected="1" zoomScale="120" zoomScaleNormal="120" workbookViewId="0"/>
  </sheetViews>
  <sheetFormatPr baseColWidth="10" defaultRowHeight="12.75" x14ac:dyDescent="0.2"/>
  <cols>
    <col min="1" max="1" width="36.5703125" style="1" customWidth="1"/>
    <col min="2" max="2" width="13.7109375" style="1" bestFit="1" customWidth="1"/>
    <col min="3" max="3" width="13.7109375" style="1" customWidth="1"/>
    <col min="4" max="4" width="17.5703125" style="1" bestFit="1" customWidth="1"/>
    <col min="5" max="5" width="12.42578125" style="1" customWidth="1"/>
    <col min="6" max="6" width="8.42578125" style="1" customWidth="1"/>
    <col min="7" max="7" width="8.28515625" style="1" bestFit="1" customWidth="1"/>
    <col min="8" max="8" width="17.85546875" style="1" bestFit="1" customWidth="1"/>
    <col min="9" max="9" width="19" style="1" bestFit="1" customWidth="1"/>
    <col min="10" max="10" width="13.85546875" style="1" bestFit="1" customWidth="1"/>
    <col min="11" max="11" width="18.5703125" style="1" customWidth="1"/>
    <col min="12" max="15" width="11.42578125" style="1"/>
    <col min="16" max="16" width="21.85546875" style="1" customWidth="1"/>
    <col min="17" max="23" width="11.42578125" style="1"/>
    <col min="24" max="24" width="26.140625" style="1" customWidth="1"/>
    <col min="25" max="247" width="11.42578125" style="1"/>
    <col min="248" max="248" width="32.28515625" style="1" customWidth="1"/>
    <col min="249" max="251" width="12.7109375" style="1" bestFit="1" customWidth="1"/>
    <col min="252" max="252" width="12.42578125" style="1" customWidth="1"/>
    <col min="253" max="253" width="9.85546875" style="1" customWidth="1"/>
    <col min="254" max="254" width="9" style="1" customWidth="1"/>
    <col min="255" max="255" width="11.42578125" style="1"/>
    <col min="256" max="256" width="13.85546875" style="1" bestFit="1" customWidth="1"/>
    <col min="257" max="263" width="11.42578125" style="1"/>
    <col min="264" max="264" width="29.140625" style="1" customWidth="1"/>
    <col min="265" max="271" width="11.42578125" style="1"/>
    <col min="272" max="272" width="21.85546875" style="1" customWidth="1"/>
    <col min="273" max="279" width="11.42578125" style="1"/>
    <col min="280" max="280" width="26.140625" style="1" customWidth="1"/>
    <col min="281" max="503" width="11.42578125" style="1"/>
    <col min="504" max="504" width="32.28515625" style="1" customWidth="1"/>
    <col min="505" max="507" width="12.7109375" style="1" bestFit="1" customWidth="1"/>
    <col min="508" max="508" width="12.42578125" style="1" customWidth="1"/>
    <col min="509" max="509" width="9.85546875" style="1" customWidth="1"/>
    <col min="510" max="510" width="9" style="1" customWidth="1"/>
    <col min="511" max="511" width="11.42578125" style="1"/>
    <col min="512" max="512" width="13.85546875" style="1" bestFit="1" customWidth="1"/>
    <col min="513" max="519" width="11.42578125" style="1"/>
    <col min="520" max="520" width="29.140625" style="1" customWidth="1"/>
    <col min="521" max="527" width="11.42578125" style="1"/>
    <col min="528" max="528" width="21.85546875" style="1" customWidth="1"/>
    <col min="529" max="535" width="11.42578125" style="1"/>
    <col min="536" max="536" width="26.140625" style="1" customWidth="1"/>
    <col min="537" max="759" width="11.42578125" style="1"/>
    <col min="760" max="760" width="32.28515625" style="1" customWidth="1"/>
    <col min="761" max="763" width="12.7109375" style="1" bestFit="1" customWidth="1"/>
    <col min="764" max="764" width="12.42578125" style="1" customWidth="1"/>
    <col min="765" max="765" width="9.85546875" style="1" customWidth="1"/>
    <col min="766" max="766" width="9" style="1" customWidth="1"/>
    <col min="767" max="767" width="11.42578125" style="1"/>
    <col min="768" max="768" width="13.85546875" style="1" bestFit="1" customWidth="1"/>
    <col min="769" max="775" width="11.42578125" style="1"/>
    <col min="776" max="776" width="29.140625" style="1" customWidth="1"/>
    <col min="777" max="783" width="11.42578125" style="1"/>
    <col min="784" max="784" width="21.85546875" style="1" customWidth="1"/>
    <col min="785" max="791" width="11.42578125" style="1"/>
    <col min="792" max="792" width="26.140625" style="1" customWidth="1"/>
    <col min="793" max="1015" width="11.42578125" style="1"/>
    <col min="1016" max="1016" width="32.28515625" style="1" customWidth="1"/>
    <col min="1017" max="1019" width="12.7109375" style="1" bestFit="1" customWidth="1"/>
    <col min="1020" max="1020" width="12.42578125" style="1" customWidth="1"/>
    <col min="1021" max="1021" width="9.85546875" style="1" customWidth="1"/>
    <col min="1022" max="1022" width="9" style="1" customWidth="1"/>
    <col min="1023" max="1023" width="11.42578125" style="1"/>
    <col min="1024" max="1024" width="13.85546875" style="1" bestFit="1" customWidth="1"/>
    <col min="1025" max="1031" width="11.42578125" style="1"/>
    <col min="1032" max="1032" width="29.140625" style="1" customWidth="1"/>
    <col min="1033" max="1039" width="11.42578125" style="1"/>
    <col min="1040" max="1040" width="21.85546875" style="1" customWidth="1"/>
    <col min="1041" max="1047" width="11.42578125" style="1"/>
    <col min="1048" max="1048" width="26.140625" style="1" customWidth="1"/>
    <col min="1049" max="1271" width="11.42578125" style="1"/>
    <col min="1272" max="1272" width="32.28515625" style="1" customWidth="1"/>
    <col min="1273" max="1275" width="12.7109375" style="1" bestFit="1" customWidth="1"/>
    <col min="1276" max="1276" width="12.42578125" style="1" customWidth="1"/>
    <col min="1277" max="1277" width="9.85546875" style="1" customWidth="1"/>
    <col min="1278" max="1278" width="9" style="1" customWidth="1"/>
    <col min="1279" max="1279" width="11.42578125" style="1"/>
    <col min="1280" max="1280" width="13.85546875" style="1" bestFit="1" customWidth="1"/>
    <col min="1281" max="1287" width="11.42578125" style="1"/>
    <col min="1288" max="1288" width="29.140625" style="1" customWidth="1"/>
    <col min="1289" max="1295" width="11.42578125" style="1"/>
    <col min="1296" max="1296" width="21.85546875" style="1" customWidth="1"/>
    <col min="1297" max="1303" width="11.42578125" style="1"/>
    <col min="1304" max="1304" width="26.140625" style="1" customWidth="1"/>
    <col min="1305" max="1527" width="11.42578125" style="1"/>
    <col min="1528" max="1528" width="32.28515625" style="1" customWidth="1"/>
    <col min="1529" max="1531" width="12.7109375" style="1" bestFit="1" customWidth="1"/>
    <col min="1532" max="1532" width="12.42578125" style="1" customWidth="1"/>
    <col min="1533" max="1533" width="9.85546875" style="1" customWidth="1"/>
    <col min="1534" max="1534" width="9" style="1" customWidth="1"/>
    <col min="1535" max="1535" width="11.42578125" style="1"/>
    <col min="1536" max="1536" width="13.85546875" style="1" bestFit="1" customWidth="1"/>
    <col min="1537" max="1543" width="11.42578125" style="1"/>
    <col min="1544" max="1544" width="29.140625" style="1" customWidth="1"/>
    <col min="1545" max="1551" width="11.42578125" style="1"/>
    <col min="1552" max="1552" width="21.85546875" style="1" customWidth="1"/>
    <col min="1553" max="1559" width="11.42578125" style="1"/>
    <col min="1560" max="1560" width="26.140625" style="1" customWidth="1"/>
    <col min="1561" max="1783" width="11.42578125" style="1"/>
    <col min="1784" max="1784" width="32.28515625" style="1" customWidth="1"/>
    <col min="1785" max="1787" width="12.7109375" style="1" bestFit="1" customWidth="1"/>
    <col min="1788" max="1788" width="12.42578125" style="1" customWidth="1"/>
    <col min="1789" max="1789" width="9.85546875" style="1" customWidth="1"/>
    <col min="1790" max="1790" width="9" style="1" customWidth="1"/>
    <col min="1791" max="1791" width="11.42578125" style="1"/>
    <col min="1792" max="1792" width="13.85546875" style="1" bestFit="1" customWidth="1"/>
    <col min="1793" max="1799" width="11.42578125" style="1"/>
    <col min="1800" max="1800" width="29.140625" style="1" customWidth="1"/>
    <col min="1801" max="1807" width="11.42578125" style="1"/>
    <col min="1808" max="1808" width="21.85546875" style="1" customWidth="1"/>
    <col min="1809" max="1815" width="11.42578125" style="1"/>
    <col min="1816" max="1816" width="26.140625" style="1" customWidth="1"/>
    <col min="1817" max="2039" width="11.42578125" style="1"/>
    <col min="2040" max="2040" width="32.28515625" style="1" customWidth="1"/>
    <col min="2041" max="2043" width="12.7109375" style="1" bestFit="1" customWidth="1"/>
    <col min="2044" max="2044" width="12.42578125" style="1" customWidth="1"/>
    <col min="2045" max="2045" width="9.85546875" style="1" customWidth="1"/>
    <col min="2046" max="2046" width="9" style="1" customWidth="1"/>
    <col min="2047" max="2047" width="11.42578125" style="1"/>
    <col min="2048" max="2048" width="13.85546875" style="1" bestFit="1" customWidth="1"/>
    <col min="2049" max="2055" width="11.42578125" style="1"/>
    <col min="2056" max="2056" width="29.140625" style="1" customWidth="1"/>
    <col min="2057" max="2063" width="11.42578125" style="1"/>
    <col min="2064" max="2064" width="21.85546875" style="1" customWidth="1"/>
    <col min="2065" max="2071" width="11.42578125" style="1"/>
    <col min="2072" max="2072" width="26.140625" style="1" customWidth="1"/>
    <col min="2073" max="2295" width="11.42578125" style="1"/>
    <col min="2296" max="2296" width="32.28515625" style="1" customWidth="1"/>
    <col min="2297" max="2299" width="12.7109375" style="1" bestFit="1" customWidth="1"/>
    <col min="2300" max="2300" width="12.42578125" style="1" customWidth="1"/>
    <col min="2301" max="2301" width="9.85546875" style="1" customWidth="1"/>
    <col min="2302" max="2302" width="9" style="1" customWidth="1"/>
    <col min="2303" max="2303" width="11.42578125" style="1"/>
    <col min="2304" max="2304" width="13.85546875" style="1" bestFit="1" customWidth="1"/>
    <col min="2305" max="2311" width="11.42578125" style="1"/>
    <col min="2312" max="2312" width="29.140625" style="1" customWidth="1"/>
    <col min="2313" max="2319" width="11.42578125" style="1"/>
    <col min="2320" max="2320" width="21.85546875" style="1" customWidth="1"/>
    <col min="2321" max="2327" width="11.42578125" style="1"/>
    <col min="2328" max="2328" width="26.140625" style="1" customWidth="1"/>
    <col min="2329" max="2551" width="11.42578125" style="1"/>
    <col min="2552" max="2552" width="32.28515625" style="1" customWidth="1"/>
    <col min="2553" max="2555" width="12.7109375" style="1" bestFit="1" customWidth="1"/>
    <col min="2556" max="2556" width="12.42578125" style="1" customWidth="1"/>
    <col min="2557" max="2557" width="9.85546875" style="1" customWidth="1"/>
    <col min="2558" max="2558" width="9" style="1" customWidth="1"/>
    <col min="2559" max="2559" width="11.42578125" style="1"/>
    <col min="2560" max="2560" width="13.85546875" style="1" bestFit="1" customWidth="1"/>
    <col min="2561" max="2567" width="11.42578125" style="1"/>
    <col min="2568" max="2568" width="29.140625" style="1" customWidth="1"/>
    <col min="2569" max="2575" width="11.42578125" style="1"/>
    <col min="2576" max="2576" width="21.85546875" style="1" customWidth="1"/>
    <col min="2577" max="2583" width="11.42578125" style="1"/>
    <col min="2584" max="2584" width="26.140625" style="1" customWidth="1"/>
    <col min="2585" max="2807" width="11.42578125" style="1"/>
    <col min="2808" max="2808" width="32.28515625" style="1" customWidth="1"/>
    <col min="2809" max="2811" width="12.7109375" style="1" bestFit="1" customWidth="1"/>
    <col min="2812" max="2812" width="12.42578125" style="1" customWidth="1"/>
    <col min="2813" max="2813" width="9.85546875" style="1" customWidth="1"/>
    <col min="2814" max="2814" width="9" style="1" customWidth="1"/>
    <col min="2815" max="2815" width="11.42578125" style="1"/>
    <col min="2816" max="2816" width="13.85546875" style="1" bestFit="1" customWidth="1"/>
    <col min="2817" max="2823" width="11.42578125" style="1"/>
    <col min="2824" max="2824" width="29.140625" style="1" customWidth="1"/>
    <col min="2825" max="2831" width="11.42578125" style="1"/>
    <col min="2832" max="2832" width="21.85546875" style="1" customWidth="1"/>
    <col min="2833" max="2839" width="11.42578125" style="1"/>
    <col min="2840" max="2840" width="26.140625" style="1" customWidth="1"/>
    <col min="2841" max="3063" width="11.42578125" style="1"/>
    <col min="3064" max="3064" width="32.28515625" style="1" customWidth="1"/>
    <col min="3065" max="3067" width="12.7109375" style="1" bestFit="1" customWidth="1"/>
    <col min="3068" max="3068" width="12.42578125" style="1" customWidth="1"/>
    <col min="3069" max="3069" width="9.85546875" style="1" customWidth="1"/>
    <col min="3070" max="3070" width="9" style="1" customWidth="1"/>
    <col min="3071" max="3071" width="11.42578125" style="1"/>
    <col min="3072" max="3072" width="13.85546875" style="1" bestFit="1" customWidth="1"/>
    <col min="3073" max="3079" width="11.42578125" style="1"/>
    <col min="3080" max="3080" width="29.140625" style="1" customWidth="1"/>
    <col min="3081" max="3087" width="11.42578125" style="1"/>
    <col min="3088" max="3088" width="21.85546875" style="1" customWidth="1"/>
    <col min="3089" max="3095" width="11.42578125" style="1"/>
    <col min="3096" max="3096" width="26.140625" style="1" customWidth="1"/>
    <col min="3097" max="3319" width="11.42578125" style="1"/>
    <col min="3320" max="3320" width="32.28515625" style="1" customWidth="1"/>
    <col min="3321" max="3323" width="12.7109375" style="1" bestFit="1" customWidth="1"/>
    <col min="3324" max="3324" width="12.42578125" style="1" customWidth="1"/>
    <col min="3325" max="3325" width="9.85546875" style="1" customWidth="1"/>
    <col min="3326" max="3326" width="9" style="1" customWidth="1"/>
    <col min="3327" max="3327" width="11.42578125" style="1"/>
    <col min="3328" max="3328" width="13.85546875" style="1" bestFit="1" customWidth="1"/>
    <col min="3329" max="3335" width="11.42578125" style="1"/>
    <col min="3336" max="3336" width="29.140625" style="1" customWidth="1"/>
    <col min="3337" max="3343" width="11.42578125" style="1"/>
    <col min="3344" max="3344" width="21.85546875" style="1" customWidth="1"/>
    <col min="3345" max="3351" width="11.42578125" style="1"/>
    <col min="3352" max="3352" width="26.140625" style="1" customWidth="1"/>
    <col min="3353" max="3575" width="11.42578125" style="1"/>
    <col min="3576" max="3576" width="32.28515625" style="1" customWidth="1"/>
    <col min="3577" max="3579" width="12.7109375" style="1" bestFit="1" customWidth="1"/>
    <col min="3580" max="3580" width="12.42578125" style="1" customWidth="1"/>
    <col min="3581" max="3581" width="9.85546875" style="1" customWidth="1"/>
    <col min="3582" max="3582" width="9" style="1" customWidth="1"/>
    <col min="3583" max="3583" width="11.42578125" style="1"/>
    <col min="3584" max="3584" width="13.85546875" style="1" bestFit="1" customWidth="1"/>
    <col min="3585" max="3591" width="11.42578125" style="1"/>
    <col min="3592" max="3592" width="29.140625" style="1" customWidth="1"/>
    <col min="3593" max="3599" width="11.42578125" style="1"/>
    <col min="3600" max="3600" width="21.85546875" style="1" customWidth="1"/>
    <col min="3601" max="3607" width="11.42578125" style="1"/>
    <col min="3608" max="3608" width="26.140625" style="1" customWidth="1"/>
    <col min="3609" max="3831" width="11.42578125" style="1"/>
    <col min="3832" max="3832" width="32.28515625" style="1" customWidth="1"/>
    <col min="3833" max="3835" width="12.7109375" style="1" bestFit="1" customWidth="1"/>
    <col min="3836" max="3836" width="12.42578125" style="1" customWidth="1"/>
    <col min="3837" max="3837" width="9.85546875" style="1" customWidth="1"/>
    <col min="3838" max="3838" width="9" style="1" customWidth="1"/>
    <col min="3839" max="3839" width="11.42578125" style="1"/>
    <col min="3840" max="3840" width="13.85546875" style="1" bestFit="1" customWidth="1"/>
    <col min="3841" max="3847" width="11.42578125" style="1"/>
    <col min="3848" max="3848" width="29.140625" style="1" customWidth="1"/>
    <col min="3849" max="3855" width="11.42578125" style="1"/>
    <col min="3856" max="3856" width="21.85546875" style="1" customWidth="1"/>
    <col min="3857" max="3863" width="11.42578125" style="1"/>
    <col min="3864" max="3864" width="26.140625" style="1" customWidth="1"/>
    <col min="3865" max="4087" width="11.42578125" style="1"/>
    <col min="4088" max="4088" width="32.28515625" style="1" customWidth="1"/>
    <col min="4089" max="4091" width="12.7109375" style="1" bestFit="1" customWidth="1"/>
    <col min="4092" max="4092" width="12.42578125" style="1" customWidth="1"/>
    <col min="4093" max="4093" width="9.85546875" style="1" customWidth="1"/>
    <col min="4094" max="4094" width="9" style="1" customWidth="1"/>
    <col min="4095" max="4095" width="11.42578125" style="1"/>
    <col min="4096" max="4096" width="13.85546875" style="1" bestFit="1" customWidth="1"/>
    <col min="4097" max="4103" width="11.42578125" style="1"/>
    <col min="4104" max="4104" width="29.140625" style="1" customWidth="1"/>
    <col min="4105" max="4111" width="11.42578125" style="1"/>
    <col min="4112" max="4112" width="21.85546875" style="1" customWidth="1"/>
    <col min="4113" max="4119" width="11.42578125" style="1"/>
    <col min="4120" max="4120" width="26.140625" style="1" customWidth="1"/>
    <col min="4121" max="4343" width="11.42578125" style="1"/>
    <col min="4344" max="4344" width="32.28515625" style="1" customWidth="1"/>
    <col min="4345" max="4347" width="12.7109375" style="1" bestFit="1" customWidth="1"/>
    <col min="4348" max="4348" width="12.42578125" style="1" customWidth="1"/>
    <col min="4349" max="4349" width="9.85546875" style="1" customWidth="1"/>
    <col min="4350" max="4350" width="9" style="1" customWidth="1"/>
    <col min="4351" max="4351" width="11.42578125" style="1"/>
    <col min="4352" max="4352" width="13.85546875" style="1" bestFit="1" customWidth="1"/>
    <col min="4353" max="4359" width="11.42578125" style="1"/>
    <col min="4360" max="4360" width="29.140625" style="1" customWidth="1"/>
    <col min="4361" max="4367" width="11.42578125" style="1"/>
    <col min="4368" max="4368" width="21.85546875" style="1" customWidth="1"/>
    <col min="4369" max="4375" width="11.42578125" style="1"/>
    <col min="4376" max="4376" width="26.140625" style="1" customWidth="1"/>
    <col min="4377" max="4599" width="11.42578125" style="1"/>
    <col min="4600" max="4600" width="32.28515625" style="1" customWidth="1"/>
    <col min="4601" max="4603" width="12.7109375" style="1" bestFit="1" customWidth="1"/>
    <col min="4604" max="4604" width="12.42578125" style="1" customWidth="1"/>
    <col min="4605" max="4605" width="9.85546875" style="1" customWidth="1"/>
    <col min="4606" max="4606" width="9" style="1" customWidth="1"/>
    <col min="4607" max="4607" width="11.42578125" style="1"/>
    <col min="4608" max="4608" width="13.85546875" style="1" bestFit="1" customWidth="1"/>
    <col min="4609" max="4615" width="11.42578125" style="1"/>
    <col min="4616" max="4616" width="29.140625" style="1" customWidth="1"/>
    <col min="4617" max="4623" width="11.42578125" style="1"/>
    <col min="4624" max="4624" width="21.85546875" style="1" customWidth="1"/>
    <col min="4625" max="4631" width="11.42578125" style="1"/>
    <col min="4632" max="4632" width="26.140625" style="1" customWidth="1"/>
    <col min="4633" max="4855" width="11.42578125" style="1"/>
    <col min="4856" max="4856" width="32.28515625" style="1" customWidth="1"/>
    <col min="4857" max="4859" width="12.7109375" style="1" bestFit="1" customWidth="1"/>
    <col min="4860" max="4860" width="12.42578125" style="1" customWidth="1"/>
    <col min="4861" max="4861" width="9.85546875" style="1" customWidth="1"/>
    <col min="4862" max="4862" width="9" style="1" customWidth="1"/>
    <col min="4863" max="4863" width="11.42578125" style="1"/>
    <col min="4864" max="4864" width="13.85546875" style="1" bestFit="1" customWidth="1"/>
    <col min="4865" max="4871" width="11.42578125" style="1"/>
    <col min="4872" max="4872" width="29.140625" style="1" customWidth="1"/>
    <col min="4873" max="4879" width="11.42578125" style="1"/>
    <col min="4880" max="4880" width="21.85546875" style="1" customWidth="1"/>
    <col min="4881" max="4887" width="11.42578125" style="1"/>
    <col min="4888" max="4888" width="26.140625" style="1" customWidth="1"/>
    <col min="4889" max="5111" width="11.42578125" style="1"/>
    <col min="5112" max="5112" width="32.28515625" style="1" customWidth="1"/>
    <col min="5113" max="5115" width="12.7109375" style="1" bestFit="1" customWidth="1"/>
    <col min="5116" max="5116" width="12.42578125" style="1" customWidth="1"/>
    <col min="5117" max="5117" width="9.85546875" style="1" customWidth="1"/>
    <col min="5118" max="5118" width="9" style="1" customWidth="1"/>
    <col min="5119" max="5119" width="11.42578125" style="1"/>
    <col min="5120" max="5120" width="13.85546875" style="1" bestFit="1" customWidth="1"/>
    <col min="5121" max="5127" width="11.42578125" style="1"/>
    <col min="5128" max="5128" width="29.140625" style="1" customWidth="1"/>
    <col min="5129" max="5135" width="11.42578125" style="1"/>
    <col min="5136" max="5136" width="21.85546875" style="1" customWidth="1"/>
    <col min="5137" max="5143" width="11.42578125" style="1"/>
    <col min="5144" max="5144" width="26.140625" style="1" customWidth="1"/>
    <col min="5145" max="5367" width="11.42578125" style="1"/>
    <col min="5368" max="5368" width="32.28515625" style="1" customWidth="1"/>
    <col min="5369" max="5371" width="12.7109375" style="1" bestFit="1" customWidth="1"/>
    <col min="5372" max="5372" width="12.42578125" style="1" customWidth="1"/>
    <col min="5373" max="5373" width="9.85546875" style="1" customWidth="1"/>
    <col min="5374" max="5374" width="9" style="1" customWidth="1"/>
    <col min="5375" max="5375" width="11.42578125" style="1"/>
    <col min="5376" max="5376" width="13.85546875" style="1" bestFit="1" customWidth="1"/>
    <col min="5377" max="5383" width="11.42578125" style="1"/>
    <col min="5384" max="5384" width="29.140625" style="1" customWidth="1"/>
    <col min="5385" max="5391" width="11.42578125" style="1"/>
    <col min="5392" max="5392" width="21.85546875" style="1" customWidth="1"/>
    <col min="5393" max="5399" width="11.42578125" style="1"/>
    <col min="5400" max="5400" width="26.140625" style="1" customWidth="1"/>
    <col min="5401" max="5623" width="11.42578125" style="1"/>
    <col min="5624" max="5624" width="32.28515625" style="1" customWidth="1"/>
    <col min="5625" max="5627" width="12.7109375" style="1" bestFit="1" customWidth="1"/>
    <col min="5628" max="5628" width="12.42578125" style="1" customWidth="1"/>
    <col min="5629" max="5629" width="9.85546875" style="1" customWidth="1"/>
    <col min="5630" max="5630" width="9" style="1" customWidth="1"/>
    <col min="5631" max="5631" width="11.42578125" style="1"/>
    <col min="5632" max="5632" width="13.85546875" style="1" bestFit="1" customWidth="1"/>
    <col min="5633" max="5639" width="11.42578125" style="1"/>
    <col min="5640" max="5640" width="29.140625" style="1" customWidth="1"/>
    <col min="5641" max="5647" width="11.42578125" style="1"/>
    <col min="5648" max="5648" width="21.85546875" style="1" customWidth="1"/>
    <col min="5649" max="5655" width="11.42578125" style="1"/>
    <col min="5656" max="5656" width="26.140625" style="1" customWidth="1"/>
    <col min="5657" max="5879" width="11.42578125" style="1"/>
    <col min="5880" max="5880" width="32.28515625" style="1" customWidth="1"/>
    <col min="5881" max="5883" width="12.7109375" style="1" bestFit="1" customWidth="1"/>
    <col min="5884" max="5884" width="12.42578125" style="1" customWidth="1"/>
    <col min="5885" max="5885" width="9.85546875" style="1" customWidth="1"/>
    <col min="5886" max="5886" width="9" style="1" customWidth="1"/>
    <col min="5887" max="5887" width="11.42578125" style="1"/>
    <col min="5888" max="5888" width="13.85546875" style="1" bestFit="1" customWidth="1"/>
    <col min="5889" max="5895" width="11.42578125" style="1"/>
    <col min="5896" max="5896" width="29.140625" style="1" customWidth="1"/>
    <col min="5897" max="5903" width="11.42578125" style="1"/>
    <col min="5904" max="5904" width="21.85546875" style="1" customWidth="1"/>
    <col min="5905" max="5911" width="11.42578125" style="1"/>
    <col min="5912" max="5912" width="26.140625" style="1" customWidth="1"/>
    <col min="5913" max="6135" width="11.42578125" style="1"/>
    <col min="6136" max="6136" width="32.28515625" style="1" customWidth="1"/>
    <col min="6137" max="6139" width="12.7109375" style="1" bestFit="1" customWidth="1"/>
    <col min="6140" max="6140" width="12.42578125" style="1" customWidth="1"/>
    <col min="6141" max="6141" width="9.85546875" style="1" customWidth="1"/>
    <col min="6142" max="6142" width="9" style="1" customWidth="1"/>
    <col min="6143" max="6143" width="11.42578125" style="1"/>
    <col min="6144" max="6144" width="13.85546875" style="1" bestFit="1" customWidth="1"/>
    <col min="6145" max="6151" width="11.42578125" style="1"/>
    <col min="6152" max="6152" width="29.140625" style="1" customWidth="1"/>
    <col min="6153" max="6159" width="11.42578125" style="1"/>
    <col min="6160" max="6160" width="21.85546875" style="1" customWidth="1"/>
    <col min="6161" max="6167" width="11.42578125" style="1"/>
    <col min="6168" max="6168" width="26.140625" style="1" customWidth="1"/>
    <col min="6169" max="6391" width="11.42578125" style="1"/>
    <col min="6392" max="6392" width="32.28515625" style="1" customWidth="1"/>
    <col min="6393" max="6395" width="12.7109375" style="1" bestFit="1" customWidth="1"/>
    <col min="6396" max="6396" width="12.42578125" style="1" customWidth="1"/>
    <col min="6397" max="6397" width="9.85546875" style="1" customWidth="1"/>
    <col min="6398" max="6398" width="9" style="1" customWidth="1"/>
    <col min="6399" max="6399" width="11.42578125" style="1"/>
    <col min="6400" max="6400" width="13.85546875" style="1" bestFit="1" customWidth="1"/>
    <col min="6401" max="6407" width="11.42578125" style="1"/>
    <col min="6408" max="6408" width="29.140625" style="1" customWidth="1"/>
    <col min="6409" max="6415" width="11.42578125" style="1"/>
    <col min="6416" max="6416" width="21.85546875" style="1" customWidth="1"/>
    <col min="6417" max="6423" width="11.42578125" style="1"/>
    <col min="6424" max="6424" width="26.140625" style="1" customWidth="1"/>
    <col min="6425" max="6647" width="11.42578125" style="1"/>
    <col min="6648" max="6648" width="32.28515625" style="1" customWidth="1"/>
    <col min="6649" max="6651" width="12.7109375" style="1" bestFit="1" customWidth="1"/>
    <col min="6652" max="6652" width="12.42578125" style="1" customWidth="1"/>
    <col min="6653" max="6653" width="9.85546875" style="1" customWidth="1"/>
    <col min="6654" max="6654" width="9" style="1" customWidth="1"/>
    <col min="6655" max="6655" width="11.42578125" style="1"/>
    <col min="6656" max="6656" width="13.85546875" style="1" bestFit="1" customWidth="1"/>
    <col min="6657" max="6663" width="11.42578125" style="1"/>
    <col min="6664" max="6664" width="29.140625" style="1" customWidth="1"/>
    <col min="6665" max="6671" width="11.42578125" style="1"/>
    <col min="6672" max="6672" width="21.85546875" style="1" customWidth="1"/>
    <col min="6673" max="6679" width="11.42578125" style="1"/>
    <col min="6680" max="6680" width="26.140625" style="1" customWidth="1"/>
    <col min="6681" max="6903" width="11.42578125" style="1"/>
    <col min="6904" max="6904" width="32.28515625" style="1" customWidth="1"/>
    <col min="6905" max="6907" width="12.7109375" style="1" bestFit="1" customWidth="1"/>
    <col min="6908" max="6908" width="12.42578125" style="1" customWidth="1"/>
    <col min="6909" max="6909" width="9.85546875" style="1" customWidth="1"/>
    <col min="6910" max="6910" width="9" style="1" customWidth="1"/>
    <col min="6911" max="6911" width="11.42578125" style="1"/>
    <col min="6912" max="6912" width="13.85546875" style="1" bestFit="1" customWidth="1"/>
    <col min="6913" max="6919" width="11.42578125" style="1"/>
    <col min="6920" max="6920" width="29.140625" style="1" customWidth="1"/>
    <col min="6921" max="6927" width="11.42578125" style="1"/>
    <col min="6928" max="6928" width="21.85546875" style="1" customWidth="1"/>
    <col min="6929" max="6935" width="11.42578125" style="1"/>
    <col min="6936" max="6936" width="26.140625" style="1" customWidth="1"/>
    <col min="6937" max="7159" width="11.42578125" style="1"/>
    <col min="7160" max="7160" width="32.28515625" style="1" customWidth="1"/>
    <col min="7161" max="7163" width="12.7109375" style="1" bestFit="1" customWidth="1"/>
    <col min="7164" max="7164" width="12.42578125" style="1" customWidth="1"/>
    <col min="7165" max="7165" width="9.85546875" style="1" customWidth="1"/>
    <col min="7166" max="7166" width="9" style="1" customWidth="1"/>
    <col min="7167" max="7167" width="11.42578125" style="1"/>
    <col min="7168" max="7168" width="13.85546875" style="1" bestFit="1" customWidth="1"/>
    <col min="7169" max="7175" width="11.42578125" style="1"/>
    <col min="7176" max="7176" width="29.140625" style="1" customWidth="1"/>
    <col min="7177" max="7183" width="11.42578125" style="1"/>
    <col min="7184" max="7184" width="21.85546875" style="1" customWidth="1"/>
    <col min="7185" max="7191" width="11.42578125" style="1"/>
    <col min="7192" max="7192" width="26.140625" style="1" customWidth="1"/>
    <col min="7193" max="7415" width="11.42578125" style="1"/>
    <col min="7416" max="7416" width="32.28515625" style="1" customWidth="1"/>
    <col min="7417" max="7419" width="12.7109375" style="1" bestFit="1" customWidth="1"/>
    <col min="7420" max="7420" width="12.42578125" style="1" customWidth="1"/>
    <col min="7421" max="7421" width="9.85546875" style="1" customWidth="1"/>
    <col min="7422" max="7422" width="9" style="1" customWidth="1"/>
    <col min="7423" max="7423" width="11.42578125" style="1"/>
    <col min="7424" max="7424" width="13.85546875" style="1" bestFit="1" customWidth="1"/>
    <col min="7425" max="7431" width="11.42578125" style="1"/>
    <col min="7432" max="7432" width="29.140625" style="1" customWidth="1"/>
    <col min="7433" max="7439" width="11.42578125" style="1"/>
    <col min="7440" max="7440" width="21.85546875" style="1" customWidth="1"/>
    <col min="7441" max="7447" width="11.42578125" style="1"/>
    <col min="7448" max="7448" width="26.140625" style="1" customWidth="1"/>
    <col min="7449" max="7671" width="11.42578125" style="1"/>
    <col min="7672" max="7672" width="32.28515625" style="1" customWidth="1"/>
    <col min="7673" max="7675" width="12.7109375" style="1" bestFit="1" customWidth="1"/>
    <col min="7676" max="7676" width="12.42578125" style="1" customWidth="1"/>
    <col min="7677" max="7677" width="9.85546875" style="1" customWidth="1"/>
    <col min="7678" max="7678" width="9" style="1" customWidth="1"/>
    <col min="7679" max="7679" width="11.42578125" style="1"/>
    <col min="7680" max="7680" width="13.85546875" style="1" bestFit="1" customWidth="1"/>
    <col min="7681" max="7687" width="11.42578125" style="1"/>
    <col min="7688" max="7688" width="29.140625" style="1" customWidth="1"/>
    <col min="7689" max="7695" width="11.42578125" style="1"/>
    <col min="7696" max="7696" width="21.85546875" style="1" customWidth="1"/>
    <col min="7697" max="7703" width="11.42578125" style="1"/>
    <col min="7704" max="7704" width="26.140625" style="1" customWidth="1"/>
    <col min="7705" max="7927" width="11.42578125" style="1"/>
    <col min="7928" max="7928" width="32.28515625" style="1" customWidth="1"/>
    <col min="7929" max="7931" width="12.7109375" style="1" bestFit="1" customWidth="1"/>
    <col min="7932" max="7932" width="12.42578125" style="1" customWidth="1"/>
    <col min="7933" max="7933" width="9.85546875" style="1" customWidth="1"/>
    <col min="7934" max="7934" width="9" style="1" customWidth="1"/>
    <col min="7935" max="7935" width="11.42578125" style="1"/>
    <col min="7936" max="7936" width="13.85546875" style="1" bestFit="1" customWidth="1"/>
    <col min="7937" max="7943" width="11.42578125" style="1"/>
    <col min="7944" max="7944" width="29.140625" style="1" customWidth="1"/>
    <col min="7945" max="7951" width="11.42578125" style="1"/>
    <col min="7952" max="7952" width="21.85546875" style="1" customWidth="1"/>
    <col min="7953" max="7959" width="11.42578125" style="1"/>
    <col min="7960" max="7960" width="26.140625" style="1" customWidth="1"/>
    <col min="7961" max="8183" width="11.42578125" style="1"/>
    <col min="8184" max="8184" width="32.28515625" style="1" customWidth="1"/>
    <col min="8185" max="8187" width="12.7109375" style="1" bestFit="1" customWidth="1"/>
    <col min="8188" max="8188" width="12.42578125" style="1" customWidth="1"/>
    <col min="8189" max="8189" width="9.85546875" style="1" customWidth="1"/>
    <col min="8190" max="8190" width="9" style="1" customWidth="1"/>
    <col min="8191" max="8191" width="11.42578125" style="1"/>
    <col min="8192" max="8192" width="13.85546875" style="1" bestFit="1" customWidth="1"/>
    <col min="8193" max="8199" width="11.42578125" style="1"/>
    <col min="8200" max="8200" width="29.140625" style="1" customWidth="1"/>
    <col min="8201" max="8207" width="11.42578125" style="1"/>
    <col min="8208" max="8208" width="21.85546875" style="1" customWidth="1"/>
    <col min="8209" max="8215" width="11.42578125" style="1"/>
    <col min="8216" max="8216" width="26.140625" style="1" customWidth="1"/>
    <col min="8217" max="8439" width="11.42578125" style="1"/>
    <col min="8440" max="8440" width="32.28515625" style="1" customWidth="1"/>
    <col min="8441" max="8443" width="12.7109375" style="1" bestFit="1" customWidth="1"/>
    <col min="8444" max="8444" width="12.42578125" style="1" customWidth="1"/>
    <col min="8445" max="8445" width="9.85546875" style="1" customWidth="1"/>
    <col min="8446" max="8446" width="9" style="1" customWidth="1"/>
    <col min="8447" max="8447" width="11.42578125" style="1"/>
    <col min="8448" max="8448" width="13.85546875" style="1" bestFit="1" customWidth="1"/>
    <col min="8449" max="8455" width="11.42578125" style="1"/>
    <col min="8456" max="8456" width="29.140625" style="1" customWidth="1"/>
    <col min="8457" max="8463" width="11.42578125" style="1"/>
    <col min="8464" max="8464" width="21.85546875" style="1" customWidth="1"/>
    <col min="8465" max="8471" width="11.42578125" style="1"/>
    <col min="8472" max="8472" width="26.140625" style="1" customWidth="1"/>
    <col min="8473" max="8695" width="11.42578125" style="1"/>
    <col min="8696" max="8696" width="32.28515625" style="1" customWidth="1"/>
    <col min="8697" max="8699" width="12.7109375" style="1" bestFit="1" customWidth="1"/>
    <col min="8700" max="8700" width="12.42578125" style="1" customWidth="1"/>
    <col min="8701" max="8701" width="9.85546875" style="1" customWidth="1"/>
    <col min="8702" max="8702" width="9" style="1" customWidth="1"/>
    <col min="8703" max="8703" width="11.42578125" style="1"/>
    <col min="8704" max="8704" width="13.85546875" style="1" bestFit="1" customWidth="1"/>
    <col min="8705" max="8711" width="11.42578125" style="1"/>
    <col min="8712" max="8712" width="29.140625" style="1" customWidth="1"/>
    <col min="8713" max="8719" width="11.42578125" style="1"/>
    <col min="8720" max="8720" width="21.85546875" style="1" customWidth="1"/>
    <col min="8721" max="8727" width="11.42578125" style="1"/>
    <col min="8728" max="8728" width="26.140625" style="1" customWidth="1"/>
    <col min="8729" max="8951" width="11.42578125" style="1"/>
    <col min="8952" max="8952" width="32.28515625" style="1" customWidth="1"/>
    <col min="8953" max="8955" width="12.7109375" style="1" bestFit="1" customWidth="1"/>
    <col min="8956" max="8956" width="12.42578125" style="1" customWidth="1"/>
    <col min="8957" max="8957" width="9.85546875" style="1" customWidth="1"/>
    <col min="8958" max="8958" width="9" style="1" customWidth="1"/>
    <col min="8959" max="8959" width="11.42578125" style="1"/>
    <col min="8960" max="8960" width="13.85546875" style="1" bestFit="1" customWidth="1"/>
    <col min="8961" max="8967" width="11.42578125" style="1"/>
    <col min="8968" max="8968" width="29.140625" style="1" customWidth="1"/>
    <col min="8969" max="8975" width="11.42578125" style="1"/>
    <col min="8976" max="8976" width="21.85546875" style="1" customWidth="1"/>
    <col min="8977" max="8983" width="11.42578125" style="1"/>
    <col min="8984" max="8984" width="26.140625" style="1" customWidth="1"/>
    <col min="8985" max="9207" width="11.42578125" style="1"/>
    <col min="9208" max="9208" width="32.28515625" style="1" customWidth="1"/>
    <col min="9209" max="9211" width="12.7109375" style="1" bestFit="1" customWidth="1"/>
    <col min="9212" max="9212" width="12.42578125" style="1" customWidth="1"/>
    <col min="9213" max="9213" width="9.85546875" style="1" customWidth="1"/>
    <col min="9214" max="9214" width="9" style="1" customWidth="1"/>
    <col min="9215" max="9215" width="11.42578125" style="1"/>
    <col min="9216" max="9216" width="13.85546875" style="1" bestFit="1" customWidth="1"/>
    <col min="9217" max="9223" width="11.42578125" style="1"/>
    <col min="9224" max="9224" width="29.140625" style="1" customWidth="1"/>
    <col min="9225" max="9231" width="11.42578125" style="1"/>
    <col min="9232" max="9232" width="21.85546875" style="1" customWidth="1"/>
    <col min="9233" max="9239" width="11.42578125" style="1"/>
    <col min="9240" max="9240" width="26.140625" style="1" customWidth="1"/>
    <col min="9241" max="9463" width="11.42578125" style="1"/>
    <col min="9464" max="9464" width="32.28515625" style="1" customWidth="1"/>
    <col min="9465" max="9467" width="12.7109375" style="1" bestFit="1" customWidth="1"/>
    <col min="9468" max="9468" width="12.42578125" style="1" customWidth="1"/>
    <col min="9469" max="9469" width="9.85546875" style="1" customWidth="1"/>
    <col min="9470" max="9470" width="9" style="1" customWidth="1"/>
    <col min="9471" max="9471" width="11.42578125" style="1"/>
    <col min="9472" max="9472" width="13.85546875" style="1" bestFit="1" customWidth="1"/>
    <col min="9473" max="9479" width="11.42578125" style="1"/>
    <col min="9480" max="9480" width="29.140625" style="1" customWidth="1"/>
    <col min="9481" max="9487" width="11.42578125" style="1"/>
    <col min="9488" max="9488" width="21.85546875" style="1" customWidth="1"/>
    <col min="9489" max="9495" width="11.42578125" style="1"/>
    <col min="9496" max="9496" width="26.140625" style="1" customWidth="1"/>
    <col min="9497" max="9719" width="11.42578125" style="1"/>
    <col min="9720" max="9720" width="32.28515625" style="1" customWidth="1"/>
    <col min="9721" max="9723" width="12.7109375" style="1" bestFit="1" customWidth="1"/>
    <col min="9724" max="9724" width="12.42578125" style="1" customWidth="1"/>
    <col min="9725" max="9725" width="9.85546875" style="1" customWidth="1"/>
    <col min="9726" max="9726" width="9" style="1" customWidth="1"/>
    <col min="9727" max="9727" width="11.42578125" style="1"/>
    <col min="9728" max="9728" width="13.85546875" style="1" bestFit="1" customWidth="1"/>
    <col min="9729" max="9735" width="11.42578125" style="1"/>
    <col min="9736" max="9736" width="29.140625" style="1" customWidth="1"/>
    <col min="9737" max="9743" width="11.42578125" style="1"/>
    <col min="9744" max="9744" width="21.85546875" style="1" customWidth="1"/>
    <col min="9745" max="9751" width="11.42578125" style="1"/>
    <col min="9752" max="9752" width="26.140625" style="1" customWidth="1"/>
    <col min="9753" max="9975" width="11.42578125" style="1"/>
    <col min="9976" max="9976" width="32.28515625" style="1" customWidth="1"/>
    <col min="9977" max="9979" width="12.7109375" style="1" bestFit="1" customWidth="1"/>
    <col min="9980" max="9980" width="12.42578125" style="1" customWidth="1"/>
    <col min="9981" max="9981" width="9.85546875" style="1" customWidth="1"/>
    <col min="9982" max="9982" width="9" style="1" customWidth="1"/>
    <col min="9983" max="9983" width="11.42578125" style="1"/>
    <col min="9984" max="9984" width="13.85546875" style="1" bestFit="1" customWidth="1"/>
    <col min="9985" max="9991" width="11.42578125" style="1"/>
    <col min="9992" max="9992" width="29.140625" style="1" customWidth="1"/>
    <col min="9993" max="9999" width="11.42578125" style="1"/>
    <col min="10000" max="10000" width="21.85546875" style="1" customWidth="1"/>
    <col min="10001" max="10007" width="11.42578125" style="1"/>
    <col min="10008" max="10008" width="26.140625" style="1" customWidth="1"/>
    <col min="10009" max="10231" width="11.42578125" style="1"/>
    <col min="10232" max="10232" width="32.28515625" style="1" customWidth="1"/>
    <col min="10233" max="10235" width="12.7109375" style="1" bestFit="1" customWidth="1"/>
    <col min="10236" max="10236" width="12.42578125" style="1" customWidth="1"/>
    <col min="10237" max="10237" width="9.85546875" style="1" customWidth="1"/>
    <col min="10238" max="10238" width="9" style="1" customWidth="1"/>
    <col min="10239" max="10239" width="11.42578125" style="1"/>
    <col min="10240" max="10240" width="13.85546875" style="1" bestFit="1" customWidth="1"/>
    <col min="10241" max="10247" width="11.42578125" style="1"/>
    <col min="10248" max="10248" width="29.140625" style="1" customWidth="1"/>
    <col min="10249" max="10255" width="11.42578125" style="1"/>
    <col min="10256" max="10256" width="21.85546875" style="1" customWidth="1"/>
    <col min="10257" max="10263" width="11.42578125" style="1"/>
    <col min="10264" max="10264" width="26.140625" style="1" customWidth="1"/>
    <col min="10265" max="10487" width="11.42578125" style="1"/>
    <col min="10488" max="10488" width="32.28515625" style="1" customWidth="1"/>
    <col min="10489" max="10491" width="12.7109375" style="1" bestFit="1" customWidth="1"/>
    <col min="10492" max="10492" width="12.42578125" style="1" customWidth="1"/>
    <col min="10493" max="10493" width="9.85546875" style="1" customWidth="1"/>
    <col min="10494" max="10494" width="9" style="1" customWidth="1"/>
    <col min="10495" max="10495" width="11.42578125" style="1"/>
    <col min="10496" max="10496" width="13.85546875" style="1" bestFit="1" customWidth="1"/>
    <col min="10497" max="10503" width="11.42578125" style="1"/>
    <col min="10504" max="10504" width="29.140625" style="1" customWidth="1"/>
    <col min="10505" max="10511" width="11.42578125" style="1"/>
    <col min="10512" max="10512" width="21.85546875" style="1" customWidth="1"/>
    <col min="10513" max="10519" width="11.42578125" style="1"/>
    <col min="10520" max="10520" width="26.140625" style="1" customWidth="1"/>
    <col min="10521" max="10743" width="11.42578125" style="1"/>
    <col min="10744" max="10744" width="32.28515625" style="1" customWidth="1"/>
    <col min="10745" max="10747" width="12.7109375" style="1" bestFit="1" customWidth="1"/>
    <col min="10748" max="10748" width="12.42578125" style="1" customWidth="1"/>
    <col min="10749" max="10749" width="9.85546875" style="1" customWidth="1"/>
    <col min="10750" max="10750" width="9" style="1" customWidth="1"/>
    <col min="10751" max="10751" width="11.42578125" style="1"/>
    <col min="10752" max="10752" width="13.85546875" style="1" bestFit="1" customWidth="1"/>
    <col min="10753" max="10759" width="11.42578125" style="1"/>
    <col min="10760" max="10760" width="29.140625" style="1" customWidth="1"/>
    <col min="10761" max="10767" width="11.42578125" style="1"/>
    <col min="10768" max="10768" width="21.85546875" style="1" customWidth="1"/>
    <col min="10769" max="10775" width="11.42578125" style="1"/>
    <col min="10776" max="10776" width="26.140625" style="1" customWidth="1"/>
    <col min="10777" max="10999" width="11.42578125" style="1"/>
    <col min="11000" max="11000" width="32.28515625" style="1" customWidth="1"/>
    <col min="11001" max="11003" width="12.7109375" style="1" bestFit="1" customWidth="1"/>
    <col min="11004" max="11004" width="12.42578125" style="1" customWidth="1"/>
    <col min="11005" max="11005" width="9.85546875" style="1" customWidth="1"/>
    <col min="11006" max="11006" width="9" style="1" customWidth="1"/>
    <col min="11007" max="11007" width="11.42578125" style="1"/>
    <col min="11008" max="11008" width="13.85546875" style="1" bestFit="1" customWidth="1"/>
    <col min="11009" max="11015" width="11.42578125" style="1"/>
    <col min="11016" max="11016" width="29.140625" style="1" customWidth="1"/>
    <col min="11017" max="11023" width="11.42578125" style="1"/>
    <col min="11024" max="11024" width="21.85546875" style="1" customWidth="1"/>
    <col min="11025" max="11031" width="11.42578125" style="1"/>
    <col min="11032" max="11032" width="26.140625" style="1" customWidth="1"/>
    <col min="11033" max="11255" width="11.42578125" style="1"/>
    <col min="11256" max="11256" width="32.28515625" style="1" customWidth="1"/>
    <col min="11257" max="11259" width="12.7109375" style="1" bestFit="1" customWidth="1"/>
    <col min="11260" max="11260" width="12.42578125" style="1" customWidth="1"/>
    <col min="11261" max="11261" width="9.85546875" style="1" customWidth="1"/>
    <col min="11262" max="11262" width="9" style="1" customWidth="1"/>
    <col min="11263" max="11263" width="11.42578125" style="1"/>
    <col min="11264" max="11264" width="13.85546875" style="1" bestFit="1" customWidth="1"/>
    <col min="11265" max="11271" width="11.42578125" style="1"/>
    <col min="11272" max="11272" width="29.140625" style="1" customWidth="1"/>
    <col min="11273" max="11279" width="11.42578125" style="1"/>
    <col min="11280" max="11280" width="21.85546875" style="1" customWidth="1"/>
    <col min="11281" max="11287" width="11.42578125" style="1"/>
    <col min="11288" max="11288" width="26.140625" style="1" customWidth="1"/>
    <col min="11289" max="11511" width="11.42578125" style="1"/>
    <col min="11512" max="11512" width="32.28515625" style="1" customWidth="1"/>
    <col min="11513" max="11515" width="12.7109375" style="1" bestFit="1" customWidth="1"/>
    <col min="11516" max="11516" width="12.42578125" style="1" customWidth="1"/>
    <col min="11517" max="11517" width="9.85546875" style="1" customWidth="1"/>
    <col min="11518" max="11518" width="9" style="1" customWidth="1"/>
    <col min="11519" max="11519" width="11.42578125" style="1"/>
    <col min="11520" max="11520" width="13.85546875" style="1" bestFit="1" customWidth="1"/>
    <col min="11521" max="11527" width="11.42578125" style="1"/>
    <col min="11528" max="11528" width="29.140625" style="1" customWidth="1"/>
    <col min="11529" max="11535" width="11.42578125" style="1"/>
    <col min="11536" max="11536" width="21.85546875" style="1" customWidth="1"/>
    <col min="11537" max="11543" width="11.42578125" style="1"/>
    <col min="11544" max="11544" width="26.140625" style="1" customWidth="1"/>
    <col min="11545" max="11767" width="11.42578125" style="1"/>
    <col min="11768" max="11768" width="32.28515625" style="1" customWidth="1"/>
    <col min="11769" max="11771" width="12.7109375" style="1" bestFit="1" customWidth="1"/>
    <col min="11772" max="11772" width="12.42578125" style="1" customWidth="1"/>
    <col min="11773" max="11773" width="9.85546875" style="1" customWidth="1"/>
    <col min="11774" max="11774" width="9" style="1" customWidth="1"/>
    <col min="11775" max="11775" width="11.42578125" style="1"/>
    <col min="11776" max="11776" width="13.85546875" style="1" bestFit="1" customWidth="1"/>
    <col min="11777" max="11783" width="11.42578125" style="1"/>
    <col min="11784" max="11784" width="29.140625" style="1" customWidth="1"/>
    <col min="11785" max="11791" width="11.42578125" style="1"/>
    <col min="11792" max="11792" width="21.85546875" style="1" customWidth="1"/>
    <col min="11793" max="11799" width="11.42578125" style="1"/>
    <col min="11800" max="11800" width="26.140625" style="1" customWidth="1"/>
    <col min="11801" max="12023" width="11.42578125" style="1"/>
    <col min="12024" max="12024" width="32.28515625" style="1" customWidth="1"/>
    <col min="12025" max="12027" width="12.7109375" style="1" bestFit="1" customWidth="1"/>
    <col min="12028" max="12028" width="12.42578125" style="1" customWidth="1"/>
    <col min="12029" max="12029" width="9.85546875" style="1" customWidth="1"/>
    <col min="12030" max="12030" width="9" style="1" customWidth="1"/>
    <col min="12031" max="12031" width="11.42578125" style="1"/>
    <col min="12032" max="12032" width="13.85546875" style="1" bestFit="1" customWidth="1"/>
    <col min="12033" max="12039" width="11.42578125" style="1"/>
    <col min="12040" max="12040" width="29.140625" style="1" customWidth="1"/>
    <col min="12041" max="12047" width="11.42578125" style="1"/>
    <col min="12048" max="12048" width="21.85546875" style="1" customWidth="1"/>
    <col min="12049" max="12055" width="11.42578125" style="1"/>
    <col min="12056" max="12056" width="26.140625" style="1" customWidth="1"/>
    <col min="12057" max="12279" width="11.42578125" style="1"/>
    <col min="12280" max="12280" width="32.28515625" style="1" customWidth="1"/>
    <col min="12281" max="12283" width="12.7109375" style="1" bestFit="1" customWidth="1"/>
    <col min="12284" max="12284" width="12.42578125" style="1" customWidth="1"/>
    <col min="12285" max="12285" width="9.85546875" style="1" customWidth="1"/>
    <col min="12286" max="12286" width="9" style="1" customWidth="1"/>
    <col min="12287" max="12287" width="11.42578125" style="1"/>
    <col min="12288" max="12288" width="13.85546875" style="1" bestFit="1" customWidth="1"/>
    <col min="12289" max="12295" width="11.42578125" style="1"/>
    <col min="12296" max="12296" width="29.140625" style="1" customWidth="1"/>
    <col min="12297" max="12303" width="11.42578125" style="1"/>
    <col min="12304" max="12304" width="21.85546875" style="1" customWidth="1"/>
    <col min="12305" max="12311" width="11.42578125" style="1"/>
    <col min="12312" max="12312" width="26.140625" style="1" customWidth="1"/>
    <col min="12313" max="12535" width="11.42578125" style="1"/>
    <col min="12536" max="12536" width="32.28515625" style="1" customWidth="1"/>
    <col min="12537" max="12539" width="12.7109375" style="1" bestFit="1" customWidth="1"/>
    <col min="12540" max="12540" width="12.42578125" style="1" customWidth="1"/>
    <col min="12541" max="12541" width="9.85546875" style="1" customWidth="1"/>
    <col min="12542" max="12542" width="9" style="1" customWidth="1"/>
    <col min="12543" max="12543" width="11.42578125" style="1"/>
    <col min="12544" max="12544" width="13.85546875" style="1" bestFit="1" customWidth="1"/>
    <col min="12545" max="12551" width="11.42578125" style="1"/>
    <col min="12552" max="12552" width="29.140625" style="1" customWidth="1"/>
    <col min="12553" max="12559" width="11.42578125" style="1"/>
    <col min="12560" max="12560" width="21.85546875" style="1" customWidth="1"/>
    <col min="12561" max="12567" width="11.42578125" style="1"/>
    <col min="12568" max="12568" width="26.140625" style="1" customWidth="1"/>
    <col min="12569" max="12791" width="11.42578125" style="1"/>
    <col min="12792" max="12792" width="32.28515625" style="1" customWidth="1"/>
    <col min="12793" max="12795" width="12.7109375" style="1" bestFit="1" customWidth="1"/>
    <col min="12796" max="12796" width="12.42578125" style="1" customWidth="1"/>
    <col min="12797" max="12797" width="9.85546875" style="1" customWidth="1"/>
    <col min="12798" max="12798" width="9" style="1" customWidth="1"/>
    <col min="12799" max="12799" width="11.42578125" style="1"/>
    <col min="12800" max="12800" width="13.85546875" style="1" bestFit="1" customWidth="1"/>
    <col min="12801" max="12807" width="11.42578125" style="1"/>
    <col min="12808" max="12808" width="29.140625" style="1" customWidth="1"/>
    <col min="12809" max="12815" width="11.42578125" style="1"/>
    <col min="12816" max="12816" width="21.85546875" style="1" customWidth="1"/>
    <col min="12817" max="12823" width="11.42578125" style="1"/>
    <col min="12824" max="12824" width="26.140625" style="1" customWidth="1"/>
    <col min="12825" max="13047" width="11.42578125" style="1"/>
    <col min="13048" max="13048" width="32.28515625" style="1" customWidth="1"/>
    <col min="13049" max="13051" width="12.7109375" style="1" bestFit="1" customWidth="1"/>
    <col min="13052" max="13052" width="12.42578125" style="1" customWidth="1"/>
    <col min="13053" max="13053" width="9.85546875" style="1" customWidth="1"/>
    <col min="13054" max="13054" width="9" style="1" customWidth="1"/>
    <col min="13055" max="13055" width="11.42578125" style="1"/>
    <col min="13056" max="13056" width="13.85546875" style="1" bestFit="1" customWidth="1"/>
    <col min="13057" max="13063" width="11.42578125" style="1"/>
    <col min="13064" max="13064" width="29.140625" style="1" customWidth="1"/>
    <col min="13065" max="13071" width="11.42578125" style="1"/>
    <col min="13072" max="13072" width="21.85546875" style="1" customWidth="1"/>
    <col min="13073" max="13079" width="11.42578125" style="1"/>
    <col min="13080" max="13080" width="26.140625" style="1" customWidth="1"/>
    <col min="13081" max="13303" width="11.42578125" style="1"/>
    <col min="13304" max="13304" width="32.28515625" style="1" customWidth="1"/>
    <col min="13305" max="13307" width="12.7109375" style="1" bestFit="1" customWidth="1"/>
    <col min="13308" max="13308" width="12.42578125" style="1" customWidth="1"/>
    <col min="13309" max="13309" width="9.85546875" style="1" customWidth="1"/>
    <col min="13310" max="13310" width="9" style="1" customWidth="1"/>
    <col min="13311" max="13311" width="11.42578125" style="1"/>
    <col min="13312" max="13312" width="13.85546875" style="1" bestFit="1" customWidth="1"/>
    <col min="13313" max="13319" width="11.42578125" style="1"/>
    <col min="13320" max="13320" width="29.140625" style="1" customWidth="1"/>
    <col min="13321" max="13327" width="11.42578125" style="1"/>
    <col min="13328" max="13328" width="21.85546875" style="1" customWidth="1"/>
    <col min="13329" max="13335" width="11.42578125" style="1"/>
    <col min="13336" max="13336" width="26.140625" style="1" customWidth="1"/>
    <col min="13337" max="13559" width="11.42578125" style="1"/>
    <col min="13560" max="13560" width="32.28515625" style="1" customWidth="1"/>
    <col min="13561" max="13563" width="12.7109375" style="1" bestFit="1" customWidth="1"/>
    <col min="13564" max="13564" width="12.42578125" style="1" customWidth="1"/>
    <col min="13565" max="13565" width="9.85546875" style="1" customWidth="1"/>
    <col min="13566" max="13566" width="9" style="1" customWidth="1"/>
    <col min="13567" max="13567" width="11.42578125" style="1"/>
    <col min="13568" max="13568" width="13.85546875" style="1" bestFit="1" customWidth="1"/>
    <col min="13569" max="13575" width="11.42578125" style="1"/>
    <col min="13576" max="13576" width="29.140625" style="1" customWidth="1"/>
    <col min="13577" max="13583" width="11.42578125" style="1"/>
    <col min="13584" max="13584" width="21.85546875" style="1" customWidth="1"/>
    <col min="13585" max="13591" width="11.42578125" style="1"/>
    <col min="13592" max="13592" width="26.140625" style="1" customWidth="1"/>
    <col min="13593" max="13815" width="11.42578125" style="1"/>
    <col min="13816" max="13816" width="32.28515625" style="1" customWidth="1"/>
    <col min="13817" max="13819" width="12.7109375" style="1" bestFit="1" customWidth="1"/>
    <col min="13820" max="13820" width="12.42578125" style="1" customWidth="1"/>
    <col min="13821" max="13821" width="9.85546875" style="1" customWidth="1"/>
    <col min="13822" max="13822" width="9" style="1" customWidth="1"/>
    <col min="13823" max="13823" width="11.42578125" style="1"/>
    <col min="13824" max="13824" width="13.85546875" style="1" bestFit="1" customWidth="1"/>
    <col min="13825" max="13831" width="11.42578125" style="1"/>
    <col min="13832" max="13832" width="29.140625" style="1" customWidth="1"/>
    <col min="13833" max="13839" width="11.42578125" style="1"/>
    <col min="13840" max="13840" width="21.85546875" style="1" customWidth="1"/>
    <col min="13841" max="13847" width="11.42578125" style="1"/>
    <col min="13848" max="13848" width="26.140625" style="1" customWidth="1"/>
    <col min="13849" max="14071" width="11.42578125" style="1"/>
    <col min="14072" max="14072" width="32.28515625" style="1" customWidth="1"/>
    <col min="14073" max="14075" width="12.7109375" style="1" bestFit="1" customWidth="1"/>
    <col min="14076" max="14076" width="12.42578125" style="1" customWidth="1"/>
    <col min="14077" max="14077" width="9.85546875" style="1" customWidth="1"/>
    <col min="14078" max="14078" width="9" style="1" customWidth="1"/>
    <col min="14079" max="14079" width="11.42578125" style="1"/>
    <col min="14080" max="14080" width="13.85546875" style="1" bestFit="1" customWidth="1"/>
    <col min="14081" max="14087" width="11.42578125" style="1"/>
    <col min="14088" max="14088" width="29.140625" style="1" customWidth="1"/>
    <col min="14089" max="14095" width="11.42578125" style="1"/>
    <col min="14096" max="14096" width="21.85546875" style="1" customWidth="1"/>
    <col min="14097" max="14103" width="11.42578125" style="1"/>
    <col min="14104" max="14104" width="26.140625" style="1" customWidth="1"/>
    <col min="14105" max="14327" width="11.42578125" style="1"/>
    <col min="14328" max="14328" width="32.28515625" style="1" customWidth="1"/>
    <col min="14329" max="14331" width="12.7109375" style="1" bestFit="1" customWidth="1"/>
    <col min="14332" max="14332" width="12.42578125" style="1" customWidth="1"/>
    <col min="14333" max="14333" width="9.85546875" style="1" customWidth="1"/>
    <col min="14334" max="14334" width="9" style="1" customWidth="1"/>
    <col min="14335" max="14335" width="11.42578125" style="1"/>
    <col min="14336" max="14336" width="13.85546875" style="1" bestFit="1" customWidth="1"/>
    <col min="14337" max="14343" width="11.42578125" style="1"/>
    <col min="14344" max="14344" width="29.140625" style="1" customWidth="1"/>
    <col min="14345" max="14351" width="11.42578125" style="1"/>
    <col min="14352" max="14352" width="21.85546875" style="1" customWidth="1"/>
    <col min="14353" max="14359" width="11.42578125" style="1"/>
    <col min="14360" max="14360" width="26.140625" style="1" customWidth="1"/>
    <col min="14361" max="14583" width="11.42578125" style="1"/>
    <col min="14584" max="14584" width="32.28515625" style="1" customWidth="1"/>
    <col min="14585" max="14587" width="12.7109375" style="1" bestFit="1" customWidth="1"/>
    <col min="14588" max="14588" width="12.42578125" style="1" customWidth="1"/>
    <col min="14589" max="14589" width="9.85546875" style="1" customWidth="1"/>
    <col min="14590" max="14590" width="9" style="1" customWidth="1"/>
    <col min="14591" max="14591" width="11.42578125" style="1"/>
    <col min="14592" max="14592" width="13.85546875" style="1" bestFit="1" customWidth="1"/>
    <col min="14593" max="14599" width="11.42578125" style="1"/>
    <col min="14600" max="14600" width="29.140625" style="1" customWidth="1"/>
    <col min="14601" max="14607" width="11.42578125" style="1"/>
    <col min="14608" max="14608" width="21.85546875" style="1" customWidth="1"/>
    <col min="14609" max="14615" width="11.42578125" style="1"/>
    <col min="14616" max="14616" width="26.140625" style="1" customWidth="1"/>
    <col min="14617" max="14839" width="11.42578125" style="1"/>
    <col min="14840" max="14840" width="32.28515625" style="1" customWidth="1"/>
    <col min="14841" max="14843" width="12.7109375" style="1" bestFit="1" customWidth="1"/>
    <col min="14844" max="14844" width="12.42578125" style="1" customWidth="1"/>
    <col min="14845" max="14845" width="9.85546875" style="1" customWidth="1"/>
    <col min="14846" max="14846" width="9" style="1" customWidth="1"/>
    <col min="14847" max="14847" width="11.42578125" style="1"/>
    <col min="14848" max="14848" width="13.85546875" style="1" bestFit="1" customWidth="1"/>
    <col min="14849" max="14855" width="11.42578125" style="1"/>
    <col min="14856" max="14856" width="29.140625" style="1" customWidth="1"/>
    <col min="14857" max="14863" width="11.42578125" style="1"/>
    <col min="14864" max="14864" width="21.85546875" style="1" customWidth="1"/>
    <col min="14865" max="14871" width="11.42578125" style="1"/>
    <col min="14872" max="14872" width="26.140625" style="1" customWidth="1"/>
    <col min="14873" max="15095" width="11.42578125" style="1"/>
    <col min="15096" max="15096" width="32.28515625" style="1" customWidth="1"/>
    <col min="15097" max="15099" width="12.7109375" style="1" bestFit="1" customWidth="1"/>
    <col min="15100" max="15100" width="12.42578125" style="1" customWidth="1"/>
    <col min="15101" max="15101" width="9.85546875" style="1" customWidth="1"/>
    <col min="15102" max="15102" width="9" style="1" customWidth="1"/>
    <col min="15103" max="15103" width="11.42578125" style="1"/>
    <col min="15104" max="15104" width="13.85546875" style="1" bestFit="1" customWidth="1"/>
    <col min="15105" max="15111" width="11.42578125" style="1"/>
    <col min="15112" max="15112" width="29.140625" style="1" customWidth="1"/>
    <col min="15113" max="15119" width="11.42578125" style="1"/>
    <col min="15120" max="15120" width="21.85546875" style="1" customWidth="1"/>
    <col min="15121" max="15127" width="11.42578125" style="1"/>
    <col min="15128" max="15128" width="26.140625" style="1" customWidth="1"/>
    <col min="15129" max="15351" width="11.42578125" style="1"/>
    <col min="15352" max="15352" width="32.28515625" style="1" customWidth="1"/>
    <col min="15353" max="15355" width="12.7109375" style="1" bestFit="1" customWidth="1"/>
    <col min="15356" max="15356" width="12.42578125" style="1" customWidth="1"/>
    <col min="15357" max="15357" width="9.85546875" style="1" customWidth="1"/>
    <col min="15358" max="15358" width="9" style="1" customWidth="1"/>
    <col min="15359" max="15359" width="11.42578125" style="1"/>
    <col min="15360" max="15360" width="13.85546875" style="1" bestFit="1" customWidth="1"/>
    <col min="15361" max="15367" width="11.42578125" style="1"/>
    <col min="15368" max="15368" width="29.140625" style="1" customWidth="1"/>
    <col min="15369" max="15375" width="11.42578125" style="1"/>
    <col min="15376" max="15376" width="21.85546875" style="1" customWidth="1"/>
    <col min="15377" max="15383" width="11.42578125" style="1"/>
    <col min="15384" max="15384" width="26.140625" style="1" customWidth="1"/>
    <col min="15385" max="15607" width="11.42578125" style="1"/>
    <col min="15608" max="15608" width="32.28515625" style="1" customWidth="1"/>
    <col min="15609" max="15611" width="12.7109375" style="1" bestFit="1" customWidth="1"/>
    <col min="15612" max="15612" width="12.42578125" style="1" customWidth="1"/>
    <col min="15613" max="15613" width="9.85546875" style="1" customWidth="1"/>
    <col min="15614" max="15614" width="9" style="1" customWidth="1"/>
    <col min="15615" max="15615" width="11.42578125" style="1"/>
    <col min="15616" max="15616" width="13.85546875" style="1" bestFit="1" customWidth="1"/>
    <col min="15617" max="15623" width="11.42578125" style="1"/>
    <col min="15624" max="15624" width="29.140625" style="1" customWidth="1"/>
    <col min="15625" max="15631" width="11.42578125" style="1"/>
    <col min="15632" max="15632" width="21.85546875" style="1" customWidth="1"/>
    <col min="15633" max="15639" width="11.42578125" style="1"/>
    <col min="15640" max="15640" width="26.140625" style="1" customWidth="1"/>
    <col min="15641" max="15863" width="11.42578125" style="1"/>
    <col min="15864" max="15864" width="32.28515625" style="1" customWidth="1"/>
    <col min="15865" max="15867" width="12.7109375" style="1" bestFit="1" customWidth="1"/>
    <col min="15868" max="15868" width="12.42578125" style="1" customWidth="1"/>
    <col min="15869" max="15869" width="9.85546875" style="1" customWidth="1"/>
    <col min="15870" max="15870" width="9" style="1" customWidth="1"/>
    <col min="15871" max="15871" width="11.42578125" style="1"/>
    <col min="15872" max="15872" width="13.85546875" style="1" bestFit="1" customWidth="1"/>
    <col min="15873" max="15879" width="11.42578125" style="1"/>
    <col min="15880" max="15880" width="29.140625" style="1" customWidth="1"/>
    <col min="15881" max="15887" width="11.42578125" style="1"/>
    <col min="15888" max="15888" width="21.85546875" style="1" customWidth="1"/>
    <col min="15889" max="15895" width="11.42578125" style="1"/>
    <col min="15896" max="15896" width="26.140625" style="1" customWidth="1"/>
    <col min="15897" max="16119" width="11.42578125" style="1"/>
    <col min="16120" max="16120" width="32.28515625" style="1" customWidth="1"/>
    <col min="16121" max="16123" width="12.7109375" style="1" bestFit="1" customWidth="1"/>
    <col min="16124" max="16124" width="12.42578125" style="1" customWidth="1"/>
    <col min="16125" max="16125" width="9.85546875" style="1" customWidth="1"/>
    <col min="16126" max="16126" width="9" style="1" customWidth="1"/>
    <col min="16127" max="16127" width="11.42578125" style="1"/>
    <col min="16128" max="16128" width="13.85546875" style="1" bestFit="1" customWidth="1"/>
    <col min="16129" max="16135" width="11.42578125" style="1"/>
    <col min="16136" max="16136" width="29.140625" style="1" customWidth="1"/>
    <col min="16137" max="16143" width="11.42578125" style="1"/>
    <col min="16144" max="16144" width="21.85546875" style="1" customWidth="1"/>
    <col min="16145" max="16151" width="11.42578125" style="1"/>
    <col min="16152" max="16152" width="26.140625" style="1" customWidth="1"/>
    <col min="16153" max="16384" width="11.42578125" style="1"/>
  </cols>
  <sheetData>
    <row r="1" spans="1:13" x14ac:dyDescent="0.2">
      <c r="J1" s="2"/>
      <c r="K1" s="2"/>
    </row>
    <row r="2" spans="1:13" x14ac:dyDescent="0.2">
      <c r="I2" s="1021"/>
      <c r="J2" s="1021"/>
      <c r="K2" s="1021"/>
    </row>
    <row r="3" spans="1:13" x14ac:dyDescent="0.2">
      <c r="A3" s="987"/>
      <c r="B3" s="987"/>
      <c r="C3" s="987"/>
      <c r="D3" s="987"/>
      <c r="E3" s="987"/>
      <c r="F3" s="987"/>
      <c r="G3" s="987"/>
      <c r="I3" s="2"/>
      <c r="J3" s="2"/>
      <c r="K3" s="2"/>
    </row>
    <row r="4" spans="1:13" x14ac:dyDescent="0.2">
      <c r="A4" s="987" t="s">
        <v>0</v>
      </c>
      <c r="B4" s="987"/>
      <c r="C4" s="987"/>
      <c r="D4" s="987"/>
      <c r="E4" s="987"/>
      <c r="F4" s="987"/>
      <c r="G4" s="987"/>
      <c r="I4" s="2"/>
      <c r="J4" s="2"/>
      <c r="K4" s="2"/>
    </row>
    <row r="5" spans="1:13" ht="15" x14ac:dyDescent="0.25">
      <c r="A5" s="987" t="s">
        <v>1</v>
      </c>
      <c r="B5" s="987"/>
      <c r="C5" s="987"/>
      <c r="D5" s="987"/>
      <c r="E5" s="987"/>
      <c r="F5" s="987"/>
      <c r="G5" s="987"/>
      <c r="I5"/>
      <c r="J5" s="3"/>
      <c r="K5" s="3"/>
    </row>
    <row r="6" spans="1:13" ht="15" x14ac:dyDescent="0.25">
      <c r="A6" s="988" t="s">
        <v>2</v>
      </c>
      <c r="B6" s="988"/>
      <c r="C6" s="988"/>
      <c r="D6" s="988"/>
      <c r="E6" s="988"/>
      <c r="F6" s="988"/>
      <c r="G6" s="988"/>
      <c r="I6"/>
      <c r="J6" s="2"/>
    </row>
    <row r="7" spans="1:13" x14ac:dyDescent="0.2">
      <c r="A7" s="4"/>
      <c r="B7" s="5"/>
      <c r="C7" s="6"/>
      <c r="D7" s="7"/>
      <c r="E7" s="8"/>
      <c r="F7" s="9"/>
      <c r="G7" s="9"/>
    </row>
    <row r="8" spans="1:13" ht="12.75" customHeight="1" x14ac:dyDescent="0.2">
      <c r="A8" s="1007" t="s">
        <v>3</v>
      </c>
      <c r="B8" s="992" t="s">
        <v>4</v>
      </c>
      <c r="C8" s="993"/>
      <c r="D8" s="994"/>
      <c r="E8" s="995" t="s">
        <v>5</v>
      </c>
      <c r="F8" s="993"/>
      <c r="G8" s="996"/>
      <c r="I8" s="2"/>
      <c r="J8" s="2"/>
      <c r="K8" s="2"/>
    </row>
    <row r="9" spans="1:13" ht="15" customHeight="1" x14ac:dyDescent="0.2">
      <c r="A9" s="990"/>
      <c r="B9" s="1008" t="s">
        <v>6</v>
      </c>
      <c r="C9" s="999" t="s">
        <v>7</v>
      </c>
      <c r="D9" s="994"/>
      <c r="E9" s="995" t="s">
        <v>8</v>
      </c>
      <c r="F9" s="994"/>
      <c r="G9" s="10">
        <v>2020</v>
      </c>
      <c r="I9" s="11" t="s">
        <v>9</v>
      </c>
      <c r="J9" s="11"/>
      <c r="K9" s="11"/>
    </row>
    <row r="10" spans="1:13" ht="26.25" customHeight="1" x14ac:dyDescent="0.25">
      <c r="A10" s="991"/>
      <c r="B10" s="998"/>
      <c r="C10" s="12" t="s">
        <v>10</v>
      </c>
      <c r="D10" s="13" t="s">
        <v>11</v>
      </c>
      <c r="E10" s="13" t="s">
        <v>12</v>
      </c>
      <c r="F10" s="12" t="s">
        <v>13</v>
      </c>
      <c r="G10" s="14" t="s">
        <v>14</v>
      </c>
      <c r="I10" s="15"/>
      <c r="J10"/>
      <c r="K10" s="11"/>
    </row>
    <row r="11" spans="1:13" ht="15" x14ac:dyDescent="0.25">
      <c r="A11" s="16" t="s">
        <v>15</v>
      </c>
      <c r="B11" s="17">
        <f>B13+B20+B37+B39</f>
        <v>94063990978</v>
      </c>
      <c r="C11" s="17">
        <f>C13+C20+C37+C39</f>
        <v>76193983989</v>
      </c>
      <c r="D11" s="17">
        <f>D13+D20+D37+D39</f>
        <v>80207824958</v>
      </c>
      <c r="E11" s="17">
        <f>D11-C11</f>
        <v>4013840969</v>
      </c>
      <c r="F11" s="18">
        <f>(D11*100/C11)-100</f>
        <v>5.27</v>
      </c>
      <c r="G11" s="19">
        <f>(D11/1.0737)/B11*100-100</f>
        <v>-20.58</v>
      </c>
      <c r="H11" s="20"/>
      <c r="I11" s="21"/>
      <c r="J11"/>
      <c r="K11" s="11"/>
    </row>
    <row r="12" spans="1:13" s="3" customFormat="1" ht="12.75" customHeight="1" x14ac:dyDescent="0.2">
      <c r="A12" s="22"/>
      <c r="B12" s="23"/>
      <c r="C12" s="23"/>
      <c r="D12" s="24"/>
      <c r="E12" s="25"/>
      <c r="F12" s="26"/>
      <c r="G12" s="19"/>
      <c r="H12" s="20"/>
      <c r="I12" s="15"/>
      <c r="J12" s="11"/>
      <c r="K12" s="11"/>
      <c r="M12" s="1"/>
    </row>
    <row r="13" spans="1:13" x14ac:dyDescent="0.2">
      <c r="A13" s="27" t="s">
        <v>16</v>
      </c>
      <c r="B13" s="28">
        <f>B14+B15+B16+B17+B18</f>
        <v>3939286466</v>
      </c>
      <c r="C13" s="28">
        <f>C14+C15+C16+C17+C18</f>
        <v>3092738249</v>
      </c>
      <c r="D13" s="28">
        <f>D14+D15+D16+D17+D18</f>
        <v>3480288884</v>
      </c>
      <c r="E13" s="28">
        <f>D13-C13</f>
        <v>387550635</v>
      </c>
      <c r="F13" s="29">
        <f>(D13*100/C13)-100</f>
        <v>12.53</v>
      </c>
      <c r="G13" s="19">
        <f>(D13/1.0737)/B13*100-100</f>
        <v>-17.72</v>
      </c>
      <c r="H13" s="20"/>
      <c r="I13" s="2"/>
      <c r="J13" s="11"/>
      <c r="K13" s="30"/>
    </row>
    <row r="14" spans="1:13" x14ac:dyDescent="0.2">
      <c r="A14" s="31" t="s">
        <v>17</v>
      </c>
      <c r="B14" s="32">
        <f>'[9]INGR 3'!B8</f>
        <v>1468762403</v>
      </c>
      <c r="C14" s="32">
        <f>'[9]INGR 3'!C8</f>
        <v>1353843386</v>
      </c>
      <c r="D14" s="33">
        <f>'[9]INGR 3'!D8</f>
        <v>1509184337</v>
      </c>
      <c r="E14" s="32">
        <f t="shared" ref="E14:E17" si="0">D14-C14</f>
        <v>155340951</v>
      </c>
      <c r="F14" s="34">
        <f t="shared" ref="F14:F17" si="1">(D14*100/C14)-100</f>
        <v>11.47</v>
      </c>
      <c r="G14" s="35">
        <f>(D14/1.0737)/B14*100-100</f>
        <v>-4.3</v>
      </c>
      <c r="H14" s="20"/>
      <c r="I14" s="2"/>
      <c r="J14" s="2"/>
      <c r="K14" s="2"/>
    </row>
    <row r="15" spans="1:13" x14ac:dyDescent="0.2">
      <c r="A15" s="31" t="s">
        <v>18</v>
      </c>
      <c r="B15" s="32">
        <v>0</v>
      </c>
      <c r="C15" s="32">
        <f>'[9]INGR 4 '!C10</f>
        <v>0</v>
      </c>
      <c r="D15" s="32">
        <f>'[9]INGR 4 '!D10</f>
        <v>0</v>
      </c>
      <c r="E15" s="32">
        <f t="shared" si="0"/>
        <v>0</v>
      </c>
      <c r="F15" s="34">
        <v>0</v>
      </c>
      <c r="G15" s="35">
        <v>0</v>
      </c>
      <c r="H15" s="20"/>
      <c r="I15" s="2"/>
      <c r="J15" s="2"/>
    </row>
    <row r="16" spans="1:13" x14ac:dyDescent="0.2">
      <c r="A16" s="31" t="s">
        <v>19</v>
      </c>
      <c r="B16" s="32">
        <f>'[9]INGR 4 '!B12</f>
        <v>1425326023</v>
      </c>
      <c r="C16" s="32">
        <f>'[9]INGR 4 '!C12</f>
        <v>1608751772</v>
      </c>
      <c r="D16" s="33">
        <f>'[9]INGR 4 '!D12</f>
        <v>1757858702</v>
      </c>
      <c r="E16" s="32">
        <f t="shared" si="0"/>
        <v>149106930</v>
      </c>
      <c r="F16" s="34">
        <f t="shared" si="1"/>
        <v>9.27</v>
      </c>
      <c r="G16" s="35">
        <f>(D16/1.0737)/B16*100-100</f>
        <v>14.86</v>
      </c>
      <c r="H16" s="20"/>
      <c r="I16" s="2"/>
      <c r="J16" s="2"/>
      <c r="K16" s="2"/>
    </row>
    <row r="17" spans="1:14" ht="15" x14ac:dyDescent="0.2">
      <c r="A17" s="31" t="s">
        <v>20</v>
      </c>
      <c r="B17" s="32">
        <f>'[9]INGR 4 '!B14</f>
        <v>241129501</v>
      </c>
      <c r="C17" s="32">
        <f>'[9]INGR 4 '!C14</f>
        <v>112700000</v>
      </c>
      <c r="D17" s="33">
        <f>'[9]INGR 4 '!D14</f>
        <v>99437231</v>
      </c>
      <c r="E17" s="32">
        <f t="shared" si="0"/>
        <v>-13262769</v>
      </c>
      <c r="F17" s="34">
        <f t="shared" si="1"/>
        <v>-11.77</v>
      </c>
      <c r="G17" s="35">
        <f>(D17/1.0737)/B17*100-100</f>
        <v>-61.59</v>
      </c>
      <c r="H17" s="20"/>
      <c r="I17" s="2"/>
      <c r="J17" s="2"/>
      <c r="K17" s="2"/>
      <c r="M17" s="36"/>
      <c r="N17" s="36"/>
    </row>
    <row r="18" spans="1:14" s="2" customFormat="1" ht="15" x14ac:dyDescent="0.25">
      <c r="A18" s="31" t="s">
        <v>21</v>
      </c>
      <c r="B18" s="32">
        <f>'[9]INGR 4 '!B16</f>
        <v>804068539</v>
      </c>
      <c r="C18" s="32">
        <f>'[9]INGR 4 '!C16</f>
        <v>17443091</v>
      </c>
      <c r="D18" s="33">
        <f>'[9]INGR 4 '!D16</f>
        <v>113808614</v>
      </c>
      <c r="E18" s="32">
        <f>D18-C18</f>
        <v>96365523</v>
      </c>
      <c r="F18" s="34">
        <f>(D18*100/C18)-100</f>
        <v>552.46</v>
      </c>
      <c r="G18" s="35">
        <f>(D18/1.0737)/B18*100-100</f>
        <v>-86.82</v>
      </c>
      <c r="H18" s="20"/>
      <c r="J18" s="37"/>
      <c r="M18"/>
      <c r="N18"/>
    </row>
    <row r="19" spans="1:14" s="3" customFormat="1" ht="11.25" customHeight="1" x14ac:dyDescent="0.2">
      <c r="A19" s="38"/>
      <c r="B19" s="32"/>
      <c r="C19" s="32"/>
      <c r="D19" s="32"/>
      <c r="E19" s="32"/>
      <c r="F19" s="34"/>
      <c r="G19" s="35"/>
      <c r="H19" s="20"/>
      <c r="I19" s="2"/>
      <c r="J19" s="2"/>
      <c r="K19" s="2"/>
    </row>
    <row r="20" spans="1:14" s="3" customFormat="1" ht="57" customHeight="1" x14ac:dyDescent="0.2">
      <c r="A20" s="39" t="s">
        <v>22</v>
      </c>
      <c r="B20" s="28">
        <f>B22+B34</f>
        <v>76114075660</v>
      </c>
      <c r="C20" s="28">
        <f t="shared" ref="C20:D20" si="2">C22+C34</f>
        <v>73101245739</v>
      </c>
      <c r="D20" s="28">
        <f t="shared" si="2"/>
        <v>74899755550</v>
      </c>
      <c r="E20" s="28">
        <f>D20-C20</f>
        <v>1798509811</v>
      </c>
      <c r="F20" s="29">
        <f>(D20*100/C20)-100</f>
        <v>2.46</v>
      </c>
      <c r="G20" s="19">
        <f>(D20/1.0737)/B20*100-100</f>
        <v>-8.35</v>
      </c>
      <c r="H20" s="20"/>
      <c r="I20" s="2"/>
      <c r="J20" s="2"/>
      <c r="K20" s="40"/>
    </row>
    <row r="21" spans="1:14" s="3" customFormat="1" ht="12" customHeight="1" x14ac:dyDescent="0.2">
      <c r="A21" s="38"/>
      <c r="B21" s="32"/>
      <c r="C21" s="32"/>
      <c r="D21" s="32"/>
      <c r="E21" s="32"/>
      <c r="F21" s="34"/>
      <c r="G21" s="35"/>
      <c r="H21" s="20"/>
      <c r="I21" s="2"/>
      <c r="J21" s="2"/>
      <c r="K21" s="2"/>
    </row>
    <row r="22" spans="1:14" ht="46.5" customHeight="1" x14ac:dyDescent="0.2">
      <c r="A22" s="41" t="s">
        <v>23</v>
      </c>
      <c r="B22" s="42">
        <f>SUM(B24:B32)</f>
        <v>73555619048</v>
      </c>
      <c r="C22" s="42">
        <f t="shared" ref="C22:D22" si="3">SUM(C24:C32)</f>
        <v>70638604608</v>
      </c>
      <c r="D22" s="42">
        <f t="shared" si="3"/>
        <v>72274826210</v>
      </c>
      <c r="E22" s="42">
        <f>D22-C22</f>
        <v>1636221602</v>
      </c>
      <c r="F22" s="34">
        <f>(D22*100/C22)-100</f>
        <v>2.3199999999999998</v>
      </c>
      <c r="G22" s="35">
        <f>(D22/1.0737)/B22*100-100</f>
        <v>-8.49</v>
      </c>
      <c r="H22" s="20"/>
    </row>
    <row r="23" spans="1:14" s="3" customFormat="1" ht="7.5" customHeight="1" x14ac:dyDescent="0.2">
      <c r="A23" s="22"/>
      <c r="B23" s="23"/>
      <c r="C23" s="23"/>
      <c r="D23" s="24"/>
      <c r="E23" s="43"/>
      <c r="F23" s="26"/>
      <c r="G23" s="35"/>
      <c r="H23" s="20"/>
    </row>
    <row r="24" spans="1:14" x14ac:dyDescent="0.2">
      <c r="A24" s="31" t="s">
        <v>24</v>
      </c>
      <c r="B24" s="32">
        <f>'[9]INGR 9'!B10</f>
        <v>21486343948</v>
      </c>
      <c r="C24" s="32">
        <f>'[9]INGR 9'!C10</f>
        <v>22605149368</v>
      </c>
      <c r="D24" s="33">
        <f>'[9]INGR 9'!D10</f>
        <v>21564003371</v>
      </c>
      <c r="E24" s="32">
        <f>D24-C24</f>
        <v>-1041145997</v>
      </c>
      <c r="F24" s="34">
        <f>(D24*100/C24)-100</f>
        <v>-4.6100000000000003</v>
      </c>
      <c r="G24" s="35">
        <f>(D24/1.0737)/B24*100-100</f>
        <v>-6.53</v>
      </c>
      <c r="H24" s="20"/>
    </row>
    <row r="25" spans="1:14" s="3" customFormat="1" ht="7.5" customHeight="1" x14ac:dyDescent="0.2">
      <c r="A25" s="22"/>
      <c r="B25" s="23"/>
      <c r="C25" s="23"/>
      <c r="D25" s="44"/>
      <c r="E25" s="24"/>
      <c r="F25" s="45"/>
      <c r="G25" s="35"/>
      <c r="H25" s="20"/>
    </row>
    <row r="26" spans="1:14" x14ac:dyDescent="0.2">
      <c r="A26" s="46" t="s">
        <v>25</v>
      </c>
      <c r="B26" s="32">
        <f>'[9]INGR 9'!B18</f>
        <v>44696127824</v>
      </c>
      <c r="C26" s="32">
        <f>'[9]INGR 9'!C18</f>
        <v>44086171469</v>
      </c>
      <c r="D26" s="33">
        <f>'[9]INGR 9'!D18</f>
        <v>45822352983</v>
      </c>
      <c r="E26" s="32">
        <f>D26-C26</f>
        <v>1736181514</v>
      </c>
      <c r="F26" s="34">
        <f>(D26*100/C26)-100</f>
        <v>3.94</v>
      </c>
      <c r="G26" s="35">
        <f>(D26/1.0737)/B26*100-100</f>
        <v>-4.5199999999999996</v>
      </c>
      <c r="H26" s="20"/>
      <c r="I26" s="47"/>
      <c r="J26" s="47"/>
      <c r="K26" s="47"/>
    </row>
    <row r="27" spans="1:14" x14ac:dyDescent="0.2">
      <c r="A27" s="46"/>
      <c r="B27" s="32"/>
      <c r="C27" s="32"/>
      <c r="D27" s="33"/>
      <c r="E27" s="32"/>
      <c r="F27" s="34"/>
      <c r="G27" s="35"/>
      <c r="H27" s="20"/>
      <c r="I27" s="3"/>
      <c r="J27" s="3"/>
      <c r="K27" s="3"/>
      <c r="L27" s="3"/>
    </row>
    <row r="28" spans="1:14" x14ac:dyDescent="0.2">
      <c r="A28" s="46" t="s">
        <v>26</v>
      </c>
      <c r="B28" s="32">
        <f>'[9]INGR 9'!B30</f>
        <v>6664217554</v>
      </c>
      <c r="C28" s="32">
        <f>'[9]INGR 9'!C30</f>
        <v>3209829637</v>
      </c>
      <c r="D28" s="33">
        <f>'[9]INGR 9'!D30</f>
        <v>3720549056</v>
      </c>
      <c r="E28" s="32">
        <f>D28-C28</f>
        <v>510719419</v>
      </c>
      <c r="F28" s="34">
        <f>(D28*100/C28)-100</f>
        <v>15.91</v>
      </c>
      <c r="G28" s="35">
        <f>(D28/1.0737)/B28*100-100</f>
        <v>-48</v>
      </c>
      <c r="H28" s="20"/>
      <c r="I28" s="2"/>
      <c r="J28" s="2"/>
      <c r="K28" s="2"/>
    </row>
    <row r="29" spans="1:14" x14ac:dyDescent="0.2">
      <c r="A29" s="46"/>
      <c r="B29" s="32"/>
      <c r="C29" s="32"/>
      <c r="D29" s="33"/>
      <c r="E29" s="32"/>
      <c r="F29" s="34"/>
      <c r="G29" s="35"/>
      <c r="H29" s="20"/>
      <c r="I29" s="2"/>
      <c r="J29" s="2"/>
      <c r="K29" s="2"/>
      <c r="L29" s="3"/>
    </row>
    <row r="30" spans="1:14" x14ac:dyDescent="0.2">
      <c r="A30" s="46" t="s">
        <v>27</v>
      </c>
      <c r="B30" s="32">
        <f>'[9]INGR 9'!B33</f>
        <v>705499319</v>
      </c>
      <c r="C30" s="32">
        <f>'[9]INGR 9'!C33</f>
        <v>733998007</v>
      </c>
      <c r="D30" s="33">
        <f>'[9]INGR 9'!D33</f>
        <v>1127151153</v>
      </c>
      <c r="E30" s="32">
        <f>D30-C30</f>
        <v>393153146</v>
      </c>
      <c r="F30" s="34">
        <f>(D30*100/C30)-100</f>
        <v>53.56</v>
      </c>
      <c r="G30" s="35">
        <f>(D30/1.0737)/B30*100-100</f>
        <v>48.8</v>
      </c>
      <c r="H30" s="20"/>
    </row>
    <row r="31" spans="1:14" s="3" customFormat="1" x14ac:dyDescent="0.2">
      <c r="A31" s="48" t="s">
        <v>28</v>
      </c>
      <c r="B31" s="49"/>
      <c r="C31" s="49" t="s">
        <v>29</v>
      </c>
      <c r="D31" s="50"/>
      <c r="E31" s="32"/>
      <c r="F31" s="34"/>
      <c r="G31" s="35"/>
      <c r="H31" s="20"/>
      <c r="I31" s="1"/>
      <c r="J31" s="1"/>
      <c r="K31" s="1"/>
      <c r="L31" s="1"/>
    </row>
    <row r="32" spans="1:14" s="3" customFormat="1" x14ac:dyDescent="0.2">
      <c r="A32" s="51" t="s">
        <v>30</v>
      </c>
      <c r="B32" s="32">
        <f>'[9]INGR 9'!B52</f>
        <v>3430403</v>
      </c>
      <c r="C32" s="32">
        <f>'[9]INGR 9'!C52</f>
        <v>3456127</v>
      </c>
      <c r="D32" s="33">
        <f>'[9]INGR 9'!D52</f>
        <v>40769647</v>
      </c>
      <c r="E32" s="32">
        <f>D32-C32</f>
        <v>37313520</v>
      </c>
      <c r="F32" s="52">
        <f>(D32*100/C32)-100</f>
        <v>1079.6300000000001</v>
      </c>
      <c r="G32" s="53">
        <f>(D32/1.0737)/B32*100-100</f>
        <v>1006.9</v>
      </c>
      <c r="H32" s="20"/>
      <c r="I32" s="1"/>
      <c r="J32" s="1"/>
      <c r="K32" s="1"/>
      <c r="L32" s="1"/>
    </row>
    <row r="33" spans="1:12" s="3" customFormat="1" x14ac:dyDescent="0.2">
      <c r="A33" s="48"/>
      <c r="B33" s="49"/>
      <c r="C33" s="49"/>
      <c r="D33" s="50"/>
      <c r="E33" s="32"/>
      <c r="F33" s="34"/>
      <c r="G33" s="35"/>
      <c r="H33" s="20"/>
      <c r="I33" s="1"/>
      <c r="J33" s="1"/>
      <c r="K33" s="1"/>
      <c r="L33" s="1"/>
    </row>
    <row r="34" spans="1:12" ht="25.5" customHeight="1" x14ac:dyDescent="0.2">
      <c r="A34" s="54" t="s">
        <v>31</v>
      </c>
      <c r="B34" s="42">
        <f>'[9]INGR 9'!B56</f>
        <v>2558456612</v>
      </c>
      <c r="C34" s="42">
        <f>'[9]INGR 9'!C56</f>
        <v>2462641131</v>
      </c>
      <c r="D34" s="42">
        <f>'[9]INGR 9'!D56</f>
        <v>2624929340</v>
      </c>
      <c r="E34" s="42">
        <f>D34-C34</f>
        <v>162288209</v>
      </c>
      <c r="F34" s="34">
        <f>(D34*100/C34)-100</f>
        <v>6.59</v>
      </c>
      <c r="G34" s="35">
        <f>(D34/1.0737)/B34*100-100</f>
        <v>-4.4400000000000004</v>
      </c>
      <c r="H34" s="20"/>
    </row>
    <row r="35" spans="1:12" s="3" customFormat="1" ht="13.5" customHeight="1" x14ac:dyDescent="0.2">
      <c r="A35" s="22"/>
      <c r="B35" s="23"/>
      <c r="C35" s="23"/>
      <c r="D35" s="44"/>
      <c r="E35" s="43"/>
      <c r="F35" s="26"/>
      <c r="G35" s="35"/>
      <c r="H35" s="20"/>
      <c r="I35" s="1"/>
      <c r="J35" s="1"/>
      <c r="K35" s="1"/>
    </row>
    <row r="36" spans="1:12" s="3" customFormat="1" ht="14.25" customHeight="1" x14ac:dyDescent="0.2">
      <c r="A36" s="55"/>
      <c r="B36" s="28"/>
      <c r="C36" s="28"/>
      <c r="D36" s="56"/>
      <c r="E36" s="28"/>
      <c r="F36" s="34"/>
      <c r="G36" s="35"/>
      <c r="H36" s="20"/>
      <c r="I36" s="2"/>
      <c r="J36" s="2"/>
      <c r="K36" s="2"/>
    </row>
    <row r="37" spans="1:12" s="3" customFormat="1" ht="14.25" customHeight="1" x14ac:dyDescent="0.2">
      <c r="A37" s="39" t="s">
        <v>32</v>
      </c>
      <c r="B37" s="28">
        <f>'[9]INGR 13'!B8</f>
        <v>80471744</v>
      </c>
      <c r="C37" s="28">
        <f>'[9]INGR 13'!C8</f>
        <v>1</v>
      </c>
      <c r="D37" s="28">
        <f>'[9]INGR 13'!D8</f>
        <v>66908892</v>
      </c>
      <c r="E37" s="28">
        <f>D37-C37</f>
        <v>66908891</v>
      </c>
      <c r="F37" s="29" t="s">
        <v>33</v>
      </c>
      <c r="G37" s="19">
        <f>(D37/1.0737)/B37*100-100</f>
        <v>-22.56</v>
      </c>
      <c r="H37" s="20"/>
      <c r="I37" s="2"/>
      <c r="J37" s="2"/>
      <c r="K37" s="2"/>
      <c r="L37" s="1"/>
    </row>
    <row r="38" spans="1:12" s="3" customFormat="1" ht="14.25" customHeight="1" x14ac:dyDescent="0.2">
      <c r="A38" s="39"/>
      <c r="B38" s="28"/>
      <c r="C38" s="28"/>
      <c r="D38" s="57"/>
      <c r="E38" s="28"/>
      <c r="F38" s="29"/>
      <c r="G38" s="19"/>
      <c r="H38" s="20"/>
      <c r="I38" s="58"/>
      <c r="J38" s="1"/>
      <c r="K38" s="1"/>
    </row>
    <row r="39" spans="1:12" s="3" customFormat="1" ht="14.25" customHeight="1" x14ac:dyDescent="0.2">
      <c r="A39" s="39" t="s">
        <v>34</v>
      </c>
      <c r="B39" s="28">
        <v>13930157108</v>
      </c>
      <c r="C39" s="28">
        <v>0</v>
      </c>
      <c r="D39" s="28">
        <v>1760871632</v>
      </c>
      <c r="E39" s="28">
        <f>D39-C39</f>
        <v>1760871632</v>
      </c>
      <c r="F39" s="59" t="s">
        <v>33</v>
      </c>
      <c r="G39" s="19">
        <f>(D39/1.0737)/B39*100-100</f>
        <v>-88.23</v>
      </c>
      <c r="H39" s="20"/>
      <c r="I39" s="20"/>
      <c r="J39" s="1"/>
      <c r="K39" s="1"/>
    </row>
    <row r="40" spans="1:12" s="3" customFormat="1" ht="14.25" customHeight="1" x14ac:dyDescent="0.2">
      <c r="A40" s="60"/>
      <c r="B40" s="61"/>
      <c r="C40" s="62"/>
      <c r="D40" s="63"/>
      <c r="E40" s="62"/>
      <c r="F40" s="64"/>
      <c r="G40" s="65"/>
      <c r="H40" s="1"/>
      <c r="I40" s="20"/>
    </row>
    <row r="41" spans="1:12" ht="18" customHeight="1" x14ac:dyDescent="0.2">
      <c r="A41" s="1058" t="s">
        <v>35</v>
      </c>
      <c r="B41" s="1058"/>
      <c r="C41" s="1058"/>
      <c r="D41" s="66"/>
      <c r="E41" s="67"/>
      <c r="F41" s="67"/>
      <c r="G41" s="67"/>
      <c r="I41" s="20"/>
    </row>
    <row r="42" spans="1:12" x14ac:dyDescent="0.2">
      <c r="A42" s="1058" t="s">
        <v>36</v>
      </c>
      <c r="B42" s="1058"/>
      <c r="C42" s="68"/>
      <c r="D42" s="66"/>
      <c r="E42" s="67"/>
      <c r="F42" s="67"/>
      <c r="G42" s="67"/>
      <c r="I42" s="69"/>
    </row>
    <row r="43" spans="1:12" x14ac:dyDescent="0.2">
      <c r="D43" s="70"/>
      <c r="I43" s="70"/>
    </row>
    <row r="44" spans="1:12" x14ac:dyDescent="0.2">
      <c r="B44" s="71"/>
      <c r="C44" s="72"/>
    </row>
    <row r="45" spans="1:12" x14ac:dyDescent="0.2">
      <c r="B45" s="71"/>
      <c r="C45" s="72"/>
    </row>
    <row r="46" spans="1:12" x14ac:dyDescent="0.2">
      <c r="B46" s="71"/>
      <c r="C46" s="72"/>
    </row>
    <row r="47" spans="1:12" x14ac:dyDescent="0.2">
      <c r="B47" s="71"/>
      <c r="C47" s="72"/>
    </row>
    <row r="48" spans="1:12" x14ac:dyDescent="0.2">
      <c r="B48" s="71"/>
      <c r="C48" s="72"/>
    </row>
    <row r="49" spans="2:3" x14ac:dyDescent="0.2">
      <c r="B49" s="71"/>
      <c r="C49" s="72"/>
    </row>
    <row r="50" spans="2:3" x14ac:dyDescent="0.2">
      <c r="B50" s="71"/>
      <c r="C50" s="72"/>
    </row>
    <row r="51" spans="2:3" x14ac:dyDescent="0.2">
      <c r="B51" s="71"/>
      <c r="C51" s="72"/>
    </row>
    <row r="52" spans="2:3" x14ac:dyDescent="0.2">
      <c r="B52" s="71"/>
      <c r="C52" s="72"/>
    </row>
    <row r="53" spans="2:3" x14ac:dyDescent="0.2">
      <c r="B53" s="71"/>
      <c r="C53" s="72"/>
    </row>
    <row r="54" spans="2:3" x14ac:dyDescent="0.2">
      <c r="B54" s="71"/>
      <c r="C54" s="72"/>
    </row>
    <row r="55" spans="2:3" x14ac:dyDescent="0.2">
      <c r="B55" s="71"/>
      <c r="C55" s="72"/>
    </row>
    <row r="56" spans="2:3" x14ac:dyDescent="0.2">
      <c r="B56" s="71"/>
      <c r="C56" s="72"/>
    </row>
    <row r="57" spans="2:3" x14ac:dyDescent="0.2">
      <c r="B57" s="71"/>
      <c r="C57" s="72"/>
    </row>
    <row r="58" spans="2:3" x14ac:dyDescent="0.2">
      <c r="B58" s="71"/>
      <c r="C58" s="72"/>
    </row>
    <row r="59" spans="2:3" x14ac:dyDescent="0.2">
      <c r="B59" s="71"/>
      <c r="C59" s="72"/>
    </row>
    <row r="60" spans="2:3" x14ac:dyDescent="0.2">
      <c r="B60" s="71"/>
      <c r="C60" s="72"/>
    </row>
    <row r="61" spans="2:3" x14ac:dyDescent="0.2">
      <c r="B61" s="71"/>
      <c r="C61" s="72"/>
    </row>
    <row r="62" spans="2:3" x14ac:dyDescent="0.2">
      <c r="B62" s="71"/>
      <c r="C62" s="72"/>
    </row>
    <row r="63" spans="2:3" x14ac:dyDescent="0.2">
      <c r="B63" s="71"/>
      <c r="C63" s="72"/>
    </row>
    <row r="64" spans="2:3" x14ac:dyDescent="0.2">
      <c r="B64" s="71"/>
      <c r="C64" s="72"/>
    </row>
    <row r="65" spans="2:3" x14ac:dyDescent="0.2">
      <c r="B65" s="71"/>
      <c r="C65" s="72"/>
    </row>
    <row r="66" spans="2:3" x14ac:dyDescent="0.2">
      <c r="B66" s="71"/>
      <c r="C66" s="72"/>
    </row>
    <row r="67" spans="2:3" x14ac:dyDescent="0.2">
      <c r="B67" s="71"/>
      <c r="C67" s="72"/>
    </row>
    <row r="68" spans="2:3" x14ac:dyDescent="0.2">
      <c r="B68" s="71"/>
      <c r="C68" s="72"/>
    </row>
    <row r="69" spans="2:3" x14ac:dyDescent="0.2">
      <c r="B69" s="71"/>
      <c r="C69" s="72"/>
    </row>
    <row r="70" spans="2:3" x14ac:dyDescent="0.2">
      <c r="B70" s="71"/>
      <c r="C70" s="72"/>
    </row>
    <row r="71" spans="2:3" x14ac:dyDescent="0.2">
      <c r="B71" s="71"/>
      <c r="C71" s="72"/>
    </row>
    <row r="72" spans="2:3" x14ac:dyDescent="0.2">
      <c r="B72" s="71"/>
      <c r="C72" s="72"/>
    </row>
    <row r="73" spans="2:3" x14ac:dyDescent="0.2">
      <c r="B73" s="71"/>
      <c r="C73" s="71"/>
    </row>
    <row r="74" spans="2:3" x14ac:dyDescent="0.2">
      <c r="B74" s="71"/>
      <c r="C74" s="71"/>
    </row>
    <row r="75" spans="2:3" x14ac:dyDescent="0.2">
      <c r="B75" s="71"/>
      <c r="C75" s="71"/>
    </row>
    <row r="76" spans="2:3" x14ac:dyDescent="0.2">
      <c r="B76" s="71"/>
      <c r="C76" s="71"/>
    </row>
  </sheetData>
  <mergeCells count="13">
    <mergeCell ref="E9:F9"/>
    <mergeCell ref="A41:C41"/>
    <mergeCell ref="A42:B42"/>
    <mergeCell ref="I2:K2"/>
    <mergeCell ref="A3:G3"/>
    <mergeCell ref="A4:G4"/>
    <mergeCell ref="A5:G5"/>
    <mergeCell ref="A6:G6"/>
    <mergeCell ref="A8:A10"/>
    <mergeCell ref="B8:D8"/>
    <mergeCell ref="E8:G8"/>
    <mergeCell ref="B9:B10"/>
    <mergeCell ref="C9:D9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9</vt:i4>
      </vt:variant>
    </vt:vector>
  </HeadingPairs>
  <TitlesOfParts>
    <vt:vector size="82" baseType="lpstr">
      <vt:lpstr>tip-gas-cap</vt:lpstr>
      <vt:lpstr>gf-ur-cap</vt:lpstr>
      <vt:lpstr>cvefin-ur</vt:lpstr>
      <vt:lpstr>PROY EJECUTADOS</vt:lpstr>
      <vt:lpstr>PROY AUTORIZADOS</vt:lpstr>
      <vt:lpstr>DESEMBOLSOSSS</vt:lpstr>
      <vt:lpstr>PROYECTOS AUTORIZADOSS</vt:lpstr>
      <vt:lpstr>LISTADOS DE CONTRATACIONESS</vt:lpstr>
      <vt:lpstr>DESEMBOLSOSS</vt:lpstr>
      <vt:lpstr>LISTADOS DE CONTRATACIONES</vt:lpstr>
      <vt:lpstr>PROYECTOS AUTORIZADOS</vt:lpstr>
      <vt:lpstr>CERTRTIFICACION DE LA APLICACIO</vt:lpstr>
      <vt:lpstr>DESEMBOLSO</vt:lpstr>
      <vt:lpstr>PROYECTOS EJECUTADOS</vt:lpstr>
      <vt:lpstr>CREDITOS AUTORIZADOS</vt:lpstr>
      <vt:lpstr>DESEMBOLSOS</vt:lpstr>
      <vt:lpstr>UNIDADES DE RESPONSABLES Y PROY</vt:lpstr>
      <vt:lpstr>Saldo deuda</vt:lpstr>
      <vt:lpstr>swaps-cap  </vt:lpstr>
      <vt:lpstr>concentrado deuda</vt:lpstr>
      <vt:lpstr>ENERO - DICIEMBRE 2021 (2)</vt:lpstr>
      <vt:lpstr>ENERO - DICIEMBRE 2021</vt:lpstr>
      <vt:lpstr>par-pag-ene-DIC-21</vt:lpstr>
      <vt:lpstr>FONDO APORTACION FORTA ENT</vt:lpstr>
      <vt:lpstr>FONDO APORTACION SEG PUB</vt:lpstr>
      <vt:lpstr>FONDO APORTACIONES EDU TEC ADUL</vt:lpstr>
      <vt:lpstr>FONDO DE APORTACIONES MULTIPLES</vt:lpstr>
      <vt:lpstr>FONDO APORATCION DE MUNICIPIOS</vt:lpstr>
      <vt:lpstr>FONDO INF SOCIAL</vt:lpstr>
      <vt:lpstr>APORTRACION PARA LA SALUD</vt:lpstr>
      <vt:lpstr>APORTACIONES PARA LA NOMINA</vt:lpstr>
      <vt:lpstr>FINANCIAMIENTO BEA</vt:lpstr>
      <vt:lpstr>RESUMEN EJE POR PROGRAMA</vt:lpstr>
      <vt:lpstr>CLASIFICACION ADMIN_2021</vt:lpstr>
      <vt:lpstr>FUENTE FINANCIAMIENTO 2021</vt:lpstr>
      <vt:lpstr>CLASIFICACION ADMINISTRATIVA</vt:lpstr>
      <vt:lpstr>OAX SUSTENTABLE 2</vt:lpstr>
      <vt:lpstr>OAX SUSTENTABLE 1</vt:lpstr>
      <vt:lpstr>PROD E INOVADOR 2</vt:lpstr>
      <vt:lpstr>PROD E INNOVADOR 1</vt:lpstr>
      <vt:lpstr>OAXACA SEGURO 2</vt:lpstr>
      <vt:lpstr>OAXACA SEGURO 1</vt:lpstr>
      <vt:lpstr>MODERNO Y TRANSPARENTE 2</vt:lpstr>
      <vt:lpstr>MODERNO Y TRANSPARENTE 1</vt:lpstr>
      <vt:lpstr>DESARROYO SOCIAL 2.</vt:lpstr>
      <vt:lpstr>DESARROYO SOCIAL 1.</vt:lpstr>
      <vt:lpstr>RESUMEN POR EJE 2 </vt:lpstr>
      <vt:lpstr>RESUMEN POR EJE</vt:lpstr>
      <vt:lpstr>FUNCIONES ANTERIORES 2</vt:lpstr>
      <vt:lpstr>FUNCIONES ANTERIORES 1 </vt:lpstr>
      <vt:lpstr>DESARROYO ECONOMICO 2</vt:lpstr>
      <vt:lpstr>DESARROYO ECONOMICO 1</vt:lpstr>
      <vt:lpstr>DESARROYO SOCIAL 2</vt:lpstr>
      <vt:lpstr>DESARROYO SOCIAL 1</vt:lpstr>
      <vt:lpstr>GOBIERNO 2</vt:lpstr>
      <vt:lpstr>GOBIERNO 1</vt:lpstr>
      <vt:lpstr>CLASIFICACION TyOG 2</vt:lpstr>
      <vt:lpstr>CLASIFICAION TyOG</vt:lpstr>
      <vt:lpstr>INGR 13</vt:lpstr>
      <vt:lpstr>SUBSIDIOS A ENE- DIC  2021</vt:lpstr>
      <vt:lpstr>INGR 12</vt:lpstr>
      <vt:lpstr>CONVENIOS A ENE- DIC  2021</vt:lpstr>
      <vt:lpstr>INGR 11</vt:lpstr>
      <vt:lpstr>INGR 10</vt:lpstr>
      <vt:lpstr>INGR 9</vt:lpstr>
      <vt:lpstr>INGR 7</vt:lpstr>
      <vt:lpstr>INGR 6</vt:lpstr>
      <vt:lpstr>INGR 5</vt:lpstr>
      <vt:lpstr>INGR 4 </vt:lpstr>
      <vt:lpstr>INGR 3</vt:lpstr>
      <vt:lpstr>INGR 2 </vt:lpstr>
      <vt:lpstr>INGR 1 </vt:lpstr>
      <vt:lpstr>Hoja1</vt:lpstr>
      <vt:lpstr>'concentrado deuda'!Área_de_impresión</vt:lpstr>
      <vt:lpstr>'CONVENIOS A ENE- DIC  2021'!Área_de_impresión</vt:lpstr>
      <vt:lpstr>'INGR 5'!Área_de_impresión</vt:lpstr>
      <vt:lpstr>'par-pag-ene-DIC-21'!Área_de_impresión</vt:lpstr>
      <vt:lpstr>'SUBSIDIOS A ENE- DIC  2021'!Área_de_impresión</vt:lpstr>
      <vt:lpstr>'CONVENIOS A ENE- DIC  2021'!Títulos_a_imprimir</vt:lpstr>
      <vt:lpstr>'INGR 5'!Títulos_a_imprimir</vt:lpstr>
      <vt:lpstr>'par-pag-ene-DIC-21'!Títulos_a_imprimir</vt:lpstr>
      <vt:lpstr>'SUBSIDIOS A ENE- DIC 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Francisco J. Zapata Najera</cp:lastModifiedBy>
  <dcterms:created xsi:type="dcterms:W3CDTF">2022-05-10T19:18:35Z</dcterms:created>
  <dcterms:modified xsi:type="dcterms:W3CDTF">2022-06-06T17:13:21Z</dcterms:modified>
</cp:coreProperties>
</file>